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2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theme/themeOverride2.xml" ContentType="application/vnd.openxmlformats-officedocument.themeOverride+xml"/>
  <Override PartName="/xl/charts/chart19.xml" ContentType="application/vnd.openxmlformats-officedocument.drawingml.chart+xml"/>
  <Override PartName="/xl/theme/themeOverride3.xml" ContentType="application/vnd.openxmlformats-officedocument.themeOverride+xml"/>
  <Override PartName="/xl/charts/chart20.xml" ContentType="application/vnd.openxmlformats-officedocument.drawingml.chart+xml"/>
  <Override PartName="/xl/theme/themeOverride4.xml" ContentType="application/vnd.openxmlformats-officedocument.themeOverride+xml"/>
  <Override PartName="/xl/charts/chart21.xml" ContentType="application/vnd.openxmlformats-officedocument.drawingml.chart+xml"/>
  <Override PartName="/xl/theme/themeOverride5.xml" ContentType="application/vnd.openxmlformats-officedocument.themeOverride+xml"/>
  <Override PartName="/xl/charts/chart22.xml" ContentType="application/vnd.openxmlformats-officedocument.drawingml.chart+xml"/>
  <Override PartName="/xl/theme/themeOverride6.xml" ContentType="application/vnd.openxmlformats-officedocument.themeOverride+xml"/>
  <Override PartName="/xl/charts/chart23.xml" ContentType="application/vnd.openxmlformats-officedocument.drawingml.chart+xml"/>
  <Override PartName="/xl/theme/themeOverride7.xml" ContentType="application/vnd.openxmlformats-officedocument.themeOverride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drawings/drawing3.xml" ContentType="application/vnd.openxmlformats-officedocument.drawing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drawings/drawing4.xml" ContentType="application/vnd.openxmlformats-officedocument.drawing+xml"/>
  <Override PartName="/xl/charts/chart37.xml" ContentType="application/vnd.openxmlformats-officedocument.drawingml.chart+xml"/>
  <Override PartName="/xl/theme/themeOverride8.xml" ContentType="application/vnd.openxmlformats-officedocument.themeOverride+xml"/>
  <Override PartName="/xl/charts/chart38.xml" ContentType="application/vnd.openxmlformats-officedocument.drawingml.chart+xml"/>
  <Override PartName="/xl/theme/themeOverride9.xml" ContentType="application/vnd.openxmlformats-officedocument.themeOverride+xml"/>
  <Override PartName="/xl/charts/chart39.xml" ContentType="application/vnd.openxmlformats-officedocument.drawingml.chart+xml"/>
  <Override PartName="/xl/theme/themeOverride10.xml" ContentType="application/vnd.openxmlformats-officedocument.themeOverride+xml"/>
  <Override PartName="/xl/charts/chart40.xml" ContentType="application/vnd.openxmlformats-officedocument.drawingml.chart+xml"/>
  <Override PartName="/xl/theme/themeOverride11.xml" ContentType="application/vnd.openxmlformats-officedocument.themeOverride+xml"/>
  <Override PartName="/xl/charts/chart41.xml" ContentType="application/vnd.openxmlformats-officedocument.drawingml.chart+xml"/>
  <Override PartName="/xl/theme/themeOverride12.xml" ContentType="application/vnd.openxmlformats-officedocument.themeOverride+xml"/>
  <Override PartName="/xl/charts/chart42.xml" ContentType="application/vnd.openxmlformats-officedocument.drawingml.chart+xml"/>
  <Override PartName="/xl/theme/themeOverride13.xml" ContentType="application/vnd.openxmlformats-officedocument.themeOverride+xml"/>
  <Override PartName="/xl/charts/chart43.xml" ContentType="application/vnd.openxmlformats-officedocument.drawingml.chart+xml"/>
  <Override PartName="/xl/theme/themeOverride14.xml" ContentType="application/vnd.openxmlformats-officedocument.themeOverride+xml"/>
  <Override PartName="/xl/charts/chart44.xml" ContentType="application/vnd.openxmlformats-officedocument.drawingml.chart+xml"/>
  <Override PartName="/xl/theme/themeOverride15.xml" ContentType="application/vnd.openxmlformats-officedocument.themeOverride+xml"/>
  <Override PartName="/xl/charts/chart45.xml" ContentType="application/vnd.openxmlformats-officedocument.drawingml.chart+xml"/>
  <Override PartName="/xl/theme/themeOverride16.xml" ContentType="application/vnd.openxmlformats-officedocument.themeOverride+xml"/>
  <Override PartName="/xl/charts/chart46.xml" ContentType="application/vnd.openxmlformats-officedocument.drawingml.chart+xml"/>
  <Override PartName="/xl/theme/themeOverride17.xml" ContentType="application/vnd.openxmlformats-officedocument.themeOverride+xml"/>
  <Override PartName="/xl/charts/chart47.xml" ContentType="application/vnd.openxmlformats-officedocument.drawingml.chart+xml"/>
  <Override PartName="/xl/theme/themeOverride18.xml" ContentType="application/vnd.openxmlformats-officedocument.themeOverride+xml"/>
  <Override PartName="/xl/charts/chart48.xml" ContentType="application/vnd.openxmlformats-officedocument.drawingml.chart+xml"/>
  <Override PartName="/xl/theme/themeOverride19.xml" ContentType="application/vnd.openxmlformats-officedocument.themeOverride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filterPrivacy="1" codeName="현재_통합_문서" defaultThemeVersion="124226"/>
  <xr:revisionPtr revIDLastSave="0" documentId="13_ncr:1_{D3FBB9AF-5D5E-428F-B39D-A7725CC135BC}" xr6:coauthVersionLast="47" xr6:coauthVersionMax="47" xr10:uidLastSave="{00000000-0000-0000-0000-000000000000}"/>
  <bookViews>
    <workbookView xWindow="-120" yWindow="-120" windowWidth="29040" windowHeight="15720" firstSheet="2" activeTab="2" xr2:uid="{00000000-000D-0000-FFFF-FFFF00000000}"/>
  </bookViews>
  <sheets>
    <sheet name="학생-입력대장" sheetId="1" state="hidden" r:id="rId1"/>
    <sheet name="학생-점수 및 그래프" sheetId="2" state="hidden" r:id="rId2"/>
    <sheet name="만족도결과조치사항" sheetId="12" r:id="rId3"/>
    <sheet name="학부모-입력대장" sheetId="8" state="hidden" r:id="rId4"/>
    <sheet name="학부모-점수 및 그래프" sheetId="9" state="hidden" r:id="rId5"/>
    <sheet name="교직원-입력대장" sheetId="10" state="hidden" r:id="rId6"/>
    <sheet name="교직원-점수 및 그래프" sheetId="11" state="hidden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08" i="12" l="1"/>
  <c r="E209" i="12"/>
  <c r="E210" i="12"/>
  <c r="E211" i="12"/>
  <c r="E212" i="12"/>
  <c r="E213" i="12"/>
  <c r="E214" i="12"/>
  <c r="E215" i="12"/>
  <c r="E216" i="12"/>
  <c r="E217" i="12"/>
  <c r="E193" i="12"/>
  <c r="E194" i="12"/>
  <c r="E195" i="12"/>
  <c r="E196" i="12"/>
  <c r="E197" i="12"/>
  <c r="E198" i="12"/>
  <c r="E199" i="12"/>
  <c r="E200" i="12"/>
  <c r="E192" i="12"/>
  <c r="E155" i="12"/>
  <c r="E156" i="12"/>
  <c r="E157" i="12"/>
  <c r="E154" i="12"/>
  <c r="E153" i="12"/>
  <c r="E46" i="12"/>
  <c r="E207" i="12"/>
  <c r="E186" i="12"/>
  <c r="E185" i="12"/>
  <c r="E184" i="12"/>
  <c r="E183" i="12"/>
  <c r="E182" i="12"/>
  <c r="E181" i="12"/>
  <c r="E180" i="12"/>
  <c r="E167" i="12"/>
  <c r="E166" i="12"/>
  <c r="E152" i="12"/>
  <c r="E140" i="12"/>
  <c r="E128" i="12"/>
  <c r="E116" i="12"/>
  <c r="E105" i="12"/>
  <c r="E93" i="12"/>
  <c r="E79" i="12"/>
  <c r="E68" i="12"/>
  <c r="E57" i="12"/>
  <c r="E35" i="12"/>
  <c r="E23" i="12"/>
  <c r="E12" i="12"/>
  <c r="E171" i="12" l="1"/>
  <c r="E170" i="12"/>
  <c r="E169" i="12"/>
  <c r="E168" i="12"/>
  <c r="E145" i="12"/>
  <c r="E144" i="12"/>
  <c r="E143" i="12"/>
  <c r="E142" i="12"/>
  <c r="E141" i="12"/>
  <c r="E110" i="12"/>
  <c r="E109" i="12"/>
  <c r="E108" i="12"/>
  <c r="E107" i="12"/>
  <c r="E106" i="12"/>
  <c r="E84" i="12" l="1"/>
  <c r="E83" i="12"/>
  <c r="E82" i="12"/>
  <c r="E81" i="12"/>
  <c r="E80" i="12"/>
  <c r="E62" i="12"/>
  <c r="E61" i="12"/>
  <c r="E60" i="12"/>
  <c r="E59" i="12"/>
  <c r="E58" i="12"/>
  <c r="C132" i="2" l="1"/>
  <c r="C207" i="2"/>
  <c r="C189" i="2"/>
  <c r="C172" i="2"/>
  <c r="C165" i="2"/>
  <c r="C145" i="2"/>
  <c r="C120" i="2"/>
  <c r="C104" i="2"/>
  <c r="C93" i="2"/>
  <c r="C76" i="2"/>
  <c r="C67" i="2"/>
  <c r="C51" i="2"/>
  <c r="C37" i="2"/>
  <c r="C21" i="2"/>
  <c r="E133" i="12" l="1"/>
  <c r="E130" i="12"/>
  <c r="E49" i="12"/>
  <c r="E95" i="12"/>
  <c r="E132" i="12"/>
  <c r="E72" i="12"/>
  <c r="E129" i="12"/>
  <c r="E39" i="12"/>
  <c r="E98" i="12"/>
  <c r="E131" i="12"/>
  <c r="E26" i="12"/>
  <c r="E94" i="12"/>
  <c r="E28" i="12"/>
  <c r="E47" i="12"/>
  <c r="E69" i="12"/>
  <c r="E96" i="12"/>
  <c r="E48" i="12"/>
  <c r="E97" i="12"/>
  <c r="E73" i="12"/>
  <c r="E40" i="12"/>
  <c r="E51" i="12"/>
  <c r="E70" i="12"/>
  <c r="E37" i="12"/>
  <c r="E24" i="12"/>
  <c r="E38" i="12"/>
  <c r="E71" i="12"/>
  <c r="E14" i="12"/>
  <c r="E36" i="12"/>
  <c r="E27" i="12"/>
  <c r="E50" i="12"/>
  <c r="E25" i="12"/>
  <c r="G89" i="11"/>
  <c r="H89" i="11"/>
  <c r="I89" i="11"/>
  <c r="L76" i="11"/>
  <c r="G48" i="11"/>
  <c r="H48" i="11"/>
  <c r="I48" i="11"/>
  <c r="H24" i="11"/>
  <c r="I24" i="11"/>
  <c r="C89" i="11"/>
  <c r="C5" i="11"/>
  <c r="C24" i="11"/>
  <c r="C48" i="11"/>
  <c r="K53" i="9"/>
  <c r="L53" i="9"/>
  <c r="M53" i="9"/>
  <c r="N53" i="9"/>
  <c r="O53" i="9"/>
  <c r="E17" i="12" l="1"/>
  <c r="E13" i="12"/>
  <c r="E15" i="12"/>
  <c r="E16" i="12"/>
  <c r="G96" i="11"/>
  <c r="F96" i="11"/>
  <c r="E96" i="11"/>
  <c r="D96" i="11"/>
  <c r="C96" i="11"/>
  <c r="G95" i="11"/>
  <c r="F95" i="11"/>
  <c r="E95" i="11"/>
  <c r="D95" i="11"/>
  <c r="C95" i="11"/>
  <c r="G94" i="11"/>
  <c r="F94" i="11"/>
  <c r="E94" i="11"/>
  <c r="D94" i="11"/>
  <c r="C94" i="11"/>
  <c r="G55" i="11"/>
  <c r="F55" i="11"/>
  <c r="E55" i="11"/>
  <c r="D55" i="11"/>
  <c r="C55" i="11"/>
  <c r="G54" i="11"/>
  <c r="F54" i="11"/>
  <c r="E54" i="11"/>
  <c r="D54" i="11"/>
  <c r="C54" i="11"/>
  <c r="G53" i="11"/>
  <c r="F53" i="11"/>
  <c r="E53" i="11"/>
  <c r="D53" i="11"/>
  <c r="C53" i="11"/>
  <c r="G31" i="11"/>
  <c r="F31" i="11"/>
  <c r="E31" i="11"/>
  <c r="D31" i="11"/>
  <c r="C31" i="11"/>
  <c r="G30" i="11"/>
  <c r="F30" i="11"/>
  <c r="E30" i="11"/>
  <c r="D30" i="11"/>
  <c r="C30" i="11"/>
  <c r="G29" i="11"/>
  <c r="F29" i="11"/>
  <c r="E29" i="11"/>
  <c r="D29" i="11"/>
  <c r="C29" i="11"/>
  <c r="G11" i="11"/>
  <c r="F11" i="11"/>
  <c r="E11" i="11"/>
  <c r="D11" i="11"/>
  <c r="C11" i="11"/>
  <c r="G10" i="11"/>
  <c r="F10" i="11"/>
  <c r="E10" i="11"/>
  <c r="D10" i="11"/>
  <c r="C10" i="11"/>
  <c r="G9" i="11"/>
  <c r="F9" i="11"/>
  <c r="E9" i="11"/>
  <c r="D9" i="11"/>
  <c r="C9" i="11"/>
  <c r="G69" i="9"/>
  <c r="F69" i="9"/>
  <c r="E69" i="9"/>
  <c r="D69" i="9"/>
  <c r="C69" i="9"/>
  <c r="G17" i="9"/>
  <c r="F17" i="9"/>
  <c r="E17" i="9"/>
  <c r="D17" i="9"/>
  <c r="C17" i="9"/>
  <c r="G9" i="9"/>
  <c r="F9" i="9"/>
  <c r="E9" i="9"/>
  <c r="D9" i="9"/>
  <c r="C9" i="9"/>
  <c r="AO23" i="9" l="1"/>
  <c r="AG23" i="9"/>
  <c r="Y23" i="9"/>
  <c r="Q23" i="9"/>
  <c r="I23" i="9"/>
  <c r="E22" i="2" l="1"/>
  <c r="F22" i="2"/>
  <c r="H22" i="2"/>
  <c r="G22" i="2"/>
  <c r="D22" i="2"/>
  <c r="H23" i="2"/>
  <c r="G23" i="2"/>
  <c r="F23" i="2"/>
  <c r="E23" i="2"/>
  <c r="D23" i="2"/>
  <c r="H19" i="11"/>
  <c r="E19" i="11"/>
  <c r="D19" i="11"/>
  <c r="H18" i="11"/>
  <c r="D18" i="11"/>
  <c r="F17" i="11"/>
  <c r="AN23" i="9"/>
  <c r="AM23" i="9"/>
  <c r="AL23" i="9"/>
  <c r="AK23" i="9"/>
  <c r="AJ23" i="9"/>
  <c r="AF23" i="9"/>
  <c r="AE23" i="9"/>
  <c r="AD23" i="9"/>
  <c r="AC23" i="9"/>
  <c r="AB23" i="9"/>
  <c r="X23" i="9"/>
  <c r="W23" i="9"/>
  <c r="V23" i="9"/>
  <c r="U23" i="9"/>
  <c r="T23" i="9"/>
  <c r="P23" i="9"/>
  <c r="O23" i="9"/>
  <c r="N23" i="9"/>
  <c r="M23" i="9"/>
  <c r="L23" i="9"/>
  <c r="H23" i="9"/>
  <c r="G23" i="9"/>
  <c r="F23" i="9"/>
  <c r="E23" i="9"/>
  <c r="D23" i="9"/>
  <c r="AO62" i="11"/>
  <c r="AN62" i="11"/>
  <c r="AM62" i="11"/>
  <c r="AL62" i="11"/>
  <c r="AK62" i="11"/>
  <c r="AJ62" i="11"/>
  <c r="AG62" i="11"/>
  <c r="AF62" i="11"/>
  <c r="AE62" i="11"/>
  <c r="AD62" i="11"/>
  <c r="AC62" i="11"/>
  <c r="AB62" i="11"/>
  <c r="Y62" i="11"/>
  <c r="X62" i="11"/>
  <c r="W62" i="11"/>
  <c r="V62" i="11"/>
  <c r="U62" i="11"/>
  <c r="T62" i="11"/>
  <c r="Q62" i="11"/>
  <c r="P62" i="11"/>
  <c r="O62" i="11"/>
  <c r="N62" i="11"/>
  <c r="M62" i="11"/>
  <c r="L62" i="11"/>
  <c r="I62" i="11"/>
  <c r="H62" i="11"/>
  <c r="H68" i="11" s="1"/>
  <c r="G62" i="11"/>
  <c r="F62" i="11"/>
  <c r="E62" i="11"/>
  <c r="D62" i="11"/>
  <c r="AO61" i="11"/>
  <c r="AN61" i="11"/>
  <c r="AM61" i="11"/>
  <c r="AL61" i="11"/>
  <c r="AK61" i="11"/>
  <c r="AJ61" i="11"/>
  <c r="AG61" i="11"/>
  <c r="AF61" i="11"/>
  <c r="AE61" i="11"/>
  <c r="AD61" i="11"/>
  <c r="AC61" i="11"/>
  <c r="AB61" i="11"/>
  <c r="Y61" i="11"/>
  <c r="X61" i="11"/>
  <c r="W61" i="11"/>
  <c r="V61" i="11"/>
  <c r="U61" i="11"/>
  <c r="T61" i="11"/>
  <c r="Q61" i="11"/>
  <c r="P61" i="11"/>
  <c r="O61" i="11"/>
  <c r="N61" i="11"/>
  <c r="M61" i="11"/>
  <c r="L61" i="11"/>
  <c r="I61" i="11"/>
  <c r="H61" i="11"/>
  <c r="G61" i="11"/>
  <c r="F61" i="11"/>
  <c r="E61" i="11"/>
  <c r="D61" i="11"/>
  <c r="AO36" i="11"/>
  <c r="AN36" i="11"/>
  <c r="AM36" i="11"/>
  <c r="AL36" i="11"/>
  <c r="AK36" i="11"/>
  <c r="AJ36" i="11"/>
  <c r="AG36" i="11"/>
  <c r="AF36" i="11"/>
  <c r="AE36" i="11"/>
  <c r="AD36" i="11"/>
  <c r="AC36" i="11"/>
  <c r="AB36" i="11"/>
  <c r="Y36" i="11"/>
  <c r="X36" i="11"/>
  <c r="W36" i="11"/>
  <c r="V36" i="11"/>
  <c r="U36" i="11"/>
  <c r="T36" i="11"/>
  <c r="Q36" i="11"/>
  <c r="P36" i="11"/>
  <c r="O36" i="11"/>
  <c r="N36" i="11"/>
  <c r="M36" i="11"/>
  <c r="L36" i="11"/>
  <c r="I36" i="11"/>
  <c r="H36" i="11"/>
  <c r="G36" i="11"/>
  <c r="F36" i="11"/>
  <c r="E36" i="11"/>
  <c r="D36" i="11"/>
  <c r="D43" i="11" s="1"/>
  <c r="AO35" i="11"/>
  <c r="AN35" i="11"/>
  <c r="AM35" i="11"/>
  <c r="AL35" i="11"/>
  <c r="AK35" i="11"/>
  <c r="AJ35" i="11"/>
  <c r="AG35" i="11"/>
  <c r="AF35" i="11"/>
  <c r="AE35" i="11"/>
  <c r="AD35" i="11"/>
  <c r="AC35" i="11"/>
  <c r="AB35" i="11"/>
  <c r="Y35" i="11"/>
  <c r="X35" i="11"/>
  <c r="W35" i="11"/>
  <c r="V35" i="11"/>
  <c r="U35" i="11"/>
  <c r="T35" i="11"/>
  <c r="Q35" i="11"/>
  <c r="P35" i="11"/>
  <c r="O35" i="11"/>
  <c r="N35" i="11"/>
  <c r="M35" i="11"/>
  <c r="L35" i="11"/>
  <c r="I35" i="11"/>
  <c r="H35" i="11"/>
  <c r="G35" i="11"/>
  <c r="F35" i="11"/>
  <c r="E35" i="11"/>
  <c r="D35" i="11"/>
  <c r="AN203" i="2"/>
  <c r="AM203" i="2"/>
  <c r="AL203" i="2"/>
  <c r="AK203" i="2"/>
  <c r="AJ203" i="2"/>
  <c r="AN202" i="2"/>
  <c r="AM202" i="2"/>
  <c r="AL202" i="2"/>
  <c r="AK202" i="2"/>
  <c r="AJ202" i="2"/>
  <c r="AN201" i="2"/>
  <c r="AM201" i="2"/>
  <c r="AL201" i="2"/>
  <c r="AK201" i="2"/>
  <c r="AJ201" i="2"/>
  <c r="AN200" i="2"/>
  <c r="AM200" i="2"/>
  <c r="AL200" i="2"/>
  <c r="AK200" i="2"/>
  <c r="AJ200" i="2"/>
  <c r="AN199" i="2"/>
  <c r="AM199" i="2"/>
  <c r="AL199" i="2"/>
  <c r="AK199" i="2"/>
  <c r="AJ199" i="2"/>
  <c r="AF203" i="2"/>
  <c r="AE203" i="2"/>
  <c r="AD203" i="2"/>
  <c r="AC203" i="2"/>
  <c r="AB203" i="2"/>
  <c r="AF202" i="2"/>
  <c r="AE202" i="2"/>
  <c r="AD202" i="2"/>
  <c r="AC202" i="2"/>
  <c r="AB202" i="2"/>
  <c r="AF201" i="2"/>
  <c r="AE201" i="2"/>
  <c r="AD201" i="2"/>
  <c r="AC201" i="2"/>
  <c r="AB201" i="2"/>
  <c r="AF200" i="2"/>
  <c r="AE200" i="2"/>
  <c r="AD200" i="2"/>
  <c r="AC200" i="2"/>
  <c r="AB200" i="2"/>
  <c r="AF199" i="2"/>
  <c r="AE199" i="2"/>
  <c r="AD199" i="2"/>
  <c r="AC199" i="2"/>
  <c r="AB199" i="2"/>
  <c r="X203" i="2"/>
  <c r="W203" i="2"/>
  <c r="V203" i="2"/>
  <c r="U203" i="2"/>
  <c r="T203" i="2"/>
  <c r="X202" i="2"/>
  <c r="W202" i="2"/>
  <c r="V202" i="2"/>
  <c r="U202" i="2"/>
  <c r="T202" i="2"/>
  <c r="X201" i="2"/>
  <c r="W201" i="2"/>
  <c r="V201" i="2"/>
  <c r="U201" i="2"/>
  <c r="T201" i="2"/>
  <c r="X200" i="2"/>
  <c r="W200" i="2"/>
  <c r="V200" i="2"/>
  <c r="U200" i="2"/>
  <c r="T200" i="2"/>
  <c r="X199" i="2"/>
  <c r="W199" i="2"/>
  <c r="V199" i="2"/>
  <c r="U199" i="2"/>
  <c r="T199" i="2"/>
  <c r="P203" i="2"/>
  <c r="O203" i="2"/>
  <c r="N203" i="2"/>
  <c r="M203" i="2"/>
  <c r="L203" i="2"/>
  <c r="P202" i="2"/>
  <c r="O202" i="2"/>
  <c r="N202" i="2"/>
  <c r="M202" i="2"/>
  <c r="L202" i="2"/>
  <c r="P201" i="2"/>
  <c r="O201" i="2"/>
  <c r="N201" i="2"/>
  <c r="M201" i="2"/>
  <c r="L201" i="2"/>
  <c r="P200" i="2"/>
  <c r="O200" i="2"/>
  <c r="N200" i="2"/>
  <c r="M200" i="2"/>
  <c r="L200" i="2"/>
  <c r="P199" i="2"/>
  <c r="O199" i="2"/>
  <c r="N199" i="2"/>
  <c r="M199" i="2"/>
  <c r="L199" i="2"/>
  <c r="H203" i="2"/>
  <c r="G203" i="2"/>
  <c r="F203" i="2"/>
  <c r="E203" i="2"/>
  <c r="D203" i="2"/>
  <c r="H202" i="2"/>
  <c r="G202" i="2"/>
  <c r="F202" i="2"/>
  <c r="E202" i="2"/>
  <c r="D202" i="2"/>
  <c r="H201" i="2"/>
  <c r="G201" i="2"/>
  <c r="F201" i="2"/>
  <c r="E201" i="2"/>
  <c r="D201" i="2"/>
  <c r="H200" i="2"/>
  <c r="G200" i="2"/>
  <c r="F200" i="2"/>
  <c r="E200" i="2"/>
  <c r="D200" i="2"/>
  <c r="H199" i="2"/>
  <c r="G199" i="2"/>
  <c r="F199" i="2"/>
  <c r="E199" i="2"/>
  <c r="D199" i="2"/>
  <c r="AK185" i="2"/>
  <c r="AK183" i="2"/>
  <c r="AC185" i="2"/>
  <c r="AC183" i="2"/>
  <c r="U185" i="2"/>
  <c r="U183" i="2"/>
  <c r="M185" i="2"/>
  <c r="M183" i="2"/>
  <c r="E185" i="2"/>
  <c r="E183" i="2"/>
  <c r="AN185" i="2"/>
  <c r="AM185" i="2"/>
  <c r="AL185" i="2"/>
  <c r="AJ185" i="2"/>
  <c r="AF185" i="2"/>
  <c r="AE185" i="2"/>
  <c r="AD185" i="2"/>
  <c r="AB185" i="2"/>
  <c r="X185" i="2"/>
  <c r="W185" i="2"/>
  <c r="V185" i="2"/>
  <c r="T185" i="2"/>
  <c r="P185" i="2"/>
  <c r="O185" i="2"/>
  <c r="N185" i="2"/>
  <c r="L185" i="2"/>
  <c r="H185" i="2"/>
  <c r="G185" i="2"/>
  <c r="F185" i="2"/>
  <c r="D185" i="2"/>
  <c r="AN183" i="2"/>
  <c r="AM183" i="2"/>
  <c r="AL183" i="2"/>
  <c r="AJ183" i="2"/>
  <c r="AF183" i="2"/>
  <c r="AE183" i="2"/>
  <c r="AD183" i="2"/>
  <c r="AB183" i="2"/>
  <c r="X183" i="2"/>
  <c r="W183" i="2"/>
  <c r="V183" i="2"/>
  <c r="T183" i="2"/>
  <c r="P183" i="2"/>
  <c r="O183" i="2"/>
  <c r="N183" i="2"/>
  <c r="L183" i="2"/>
  <c r="H183" i="2"/>
  <c r="G183" i="2"/>
  <c r="F183" i="2"/>
  <c r="D183" i="2"/>
  <c r="AN184" i="2"/>
  <c r="AM184" i="2"/>
  <c r="AL184" i="2"/>
  <c r="AK184" i="2"/>
  <c r="AJ184" i="2"/>
  <c r="AF184" i="2"/>
  <c r="AE184" i="2"/>
  <c r="AD184" i="2"/>
  <c r="AC184" i="2"/>
  <c r="AB184" i="2"/>
  <c r="X184" i="2"/>
  <c r="W184" i="2"/>
  <c r="V184" i="2"/>
  <c r="U184" i="2"/>
  <c r="T184" i="2"/>
  <c r="P184" i="2"/>
  <c r="O184" i="2"/>
  <c r="N184" i="2"/>
  <c r="M184" i="2"/>
  <c r="L184" i="2"/>
  <c r="H184" i="2"/>
  <c r="G184" i="2"/>
  <c r="F184" i="2"/>
  <c r="E184" i="2"/>
  <c r="D184" i="2"/>
  <c r="AN182" i="2"/>
  <c r="AM182" i="2"/>
  <c r="AL182" i="2"/>
  <c r="AK182" i="2"/>
  <c r="AJ182" i="2"/>
  <c r="AN181" i="2"/>
  <c r="AM181" i="2"/>
  <c r="AL181" i="2"/>
  <c r="AK181" i="2"/>
  <c r="AJ181" i="2"/>
  <c r="AF182" i="2"/>
  <c r="AE182" i="2"/>
  <c r="AD182" i="2"/>
  <c r="AC182" i="2"/>
  <c r="AB182" i="2"/>
  <c r="AF181" i="2"/>
  <c r="AE181" i="2"/>
  <c r="AD181" i="2"/>
  <c r="AC181" i="2"/>
  <c r="AB181" i="2"/>
  <c r="X182" i="2"/>
  <c r="W182" i="2"/>
  <c r="V182" i="2"/>
  <c r="U182" i="2"/>
  <c r="T182" i="2"/>
  <c r="X181" i="2"/>
  <c r="W181" i="2"/>
  <c r="V181" i="2"/>
  <c r="U181" i="2"/>
  <c r="T181" i="2"/>
  <c r="P182" i="2"/>
  <c r="O182" i="2"/>
  <c r="N182" i="2"/>
  <c r="M182" i="2"/>
  <c r="L182" i="2"/>
  <c r="P181" i="2"/>
  <c r="O181" i="2"/>
  <c r="N181" i="2"/>
  <c r="M181" i="2"/>
  <c r="L181" i="2"/>
  <c r="H182" i="2"/>
  <c r="G182" i="2"/>
  <c r="F182" i="2"/>
  <c r="E182" i="2"/>
  <c r="D182" i="2"/>
  <c r="H181" i="2"/>
  <c r="G181" i="2"/>
  <c r="F181" i="2"/>
  <c r="E181" i="2"/>
  <c r="D181" i="2"/>
  <c r="Q155" i="2"/>
  <c r="K155" i="2"/>
  <c r="E155" i="2"/>
  <c r="Q157" i="2"/>
  <c r="K157" i="2"/>
  <c r="E157" i="2"/>
  <c r="R157" i="2"/>
  <c r="P157" i="2"/>
  <c r="L157" i="2"/>
  <c r="J157" i="2"/>
  <c r="F157" i="2"/>
  <c r="D157" i="2"/>
  <c r="R155" i="2"/>
  <c r="P155" i="2"/>
  <c r="L155" i="2"/>
  <c r="J155" i="2"/>
  <c r="F155" i="2"/>
  <c r="D155" i="2"/>
  <c r="R156" i="2"/>
  <c r="Q156" i="2"/>
  <c r="P156" i="2"/>
  <c r="R154" i="2"/>
  <c r="Q154" i="2"/>
  <c r="P154" i="2"/>
  <c r="R153" i="2"/>
  <c r="Q153" i="2"/>
  <c r="P153" i="2"/>
  <c r="L156" i="2"/>
  <c r="K156" i="2"/>
  <c r="J156" i="2"/>
  <c r="L154" i="2"/>
  <c r="K154" i="2"/>
  <c r="J154" i="2"/>
  <c r="L153" i="2"/>
  <c r="K153" i="2"/>
  <c r="J153" i="2"/>
  <c r="F156" i="2"/>
  <c r="E156" i="2"/>
  <c r="D156" i="2"/>
  <c r="F154" i="2"/>
  <c r="E154" i="2"/>
  <c r="D154" i="2"/>
  <c r="F153" i="2"/>
  <c r="E153" i="2"/>
  <c r="D153" i="2"/>
  <c r="I134" i="2"/>
  <c r="H134" i="2"/>
  <c r="G134" i="2"/>
  <c r="F134" i="2"/>
  <c r="E134" i="2"/>
  <c r="D134" i="2"/>
  <c r="I133" i="2"/>
  <c r="H133" i="2"/>
  <c r="G133" i="2"/>
  <c r="F133" i="2"/>
  <c r="E133" i="2"/>
  <c r="D133" i="2"/>
  <c r="M116" i="2"/>
  <c r="L116" i="2"/>
  <c r="K116" i="2"/>
  <c r="M115" i="2"/>
  <c r="L115" i="2"/>
  <c r="K115" i="2"/>
  <c r="M114" i="2"/>
  <c r="L114" i="2"/>
  <c r="K114" i="2"/>
  <c r="M113" i="2"/>
  <c r="L113" i="2"/>
  <c r="K113" i="2"/>
  <c r="M112" i="2"/>
  <c r="L112" i="2"/>
  <c r="K112" i="2"/>
  <c r="S116" i="2"/>
  <c r="R116" i="2"/>
  <c r="Q116" i="2"/>
  <c r="S115" i="2"/>
  <c r="R115" i="2"/>
  <c r="Q115" i="2"/>
  <c r="S114" i="2"/>
  <c r="R114" i="2"/>
  <c r="Q114" i="2"/>
  <c r="S113" i="2"/>
  <c r="R113" i="2"/>
  <c r="Q113" i="2"/>
  <c r="S112" i="2"/>
  <c r="R112" i="2"/>
  <c r="Q112" i="2"/>
  <c r="F116" i="2"/>
  <c r="E116" i="2"/>
  <c r="D116" i="2"/>
  <c r="F115" i="2"/>
  <c r="E115" i="2"/>
  <c r="D115" i="2"/>
  <c r="F114" i="2"/>
  <c r="E114" i="2"/>
  <c r="D114" i="2"/>
  <c r="F113" i="2"/>
  <c r="E113" i="2"/>
  <c r="D113" i="2"/>
  <c r="F112" i="2"/>
  <c r="E112" i="2"/>
  <c r="D112" i="2"/>
  <c r="AO89" i="2"/>
  <c r="AN89" i="2"/>
  <c r="AM89" i="2"/>
  <c r="AL89" i="2"/>
  <c r="AK89" i="2"/>
  <c r="AJ89" i="2"/>
  <c r="AO88" i="2"/>
  <c r="AN88" i="2"/>
  <c r="AM88" i="2"/>
  <c r="AL88" i="2"/>
  <c r="AK88" i="2"/>
  <c r="AJ88" i="2"/>
  <c r="AO87" i="2"/>
  <c r="AN87" i="2"/>
  <c r="AM87" i="2"/>
  <c r="AL87" i="2"/>
  <c r="AK87" i="2"/>
  <c r="AJ87" i="2"/>
  <c r="AO86" i="2"/>
  <c r="AN86" i="2"/>
  <c r="AM86" i="2"/>
  <c r="AL86" i="2"/>
  <c r="AK86" i="2"/>
  <c r="AJ86" i="2"/>
  <c r="AO85" i="2"/>
  <c r="AN85" i="2"/>
  <c r="AM85" i="2"/>
  <c r="AL85" i="2"/>
  <c r="AK85" i="2"/>
  <c r="AJ85" i="2"/>
  <c r="AW89" i="2"/>
  <c r="AV89" i="2"/>
  <c r="AU89" i="2"/>
  <c r="AT89" i="2"/>
  <c r="AS89" i="2"/>
  <c r="AR89" i="2"/>
  <c r="AW88" i="2"/>
  <c r="AV88" i="2"/>
  <c r="AU88" i="2"/>
  <c r="AT88" i="2"/>
  <c r="AS88" i="2"/>
  <c r="AR88" i="2"/>
  <c r="AW87" i="2"/>
  <c r="AV87" i="2"/>
  <c r="AU87" i="2"/>
  <c r="AT87" i="2"/>
  <c r="AS87" i="2"/>
  <c r="AR87" i="2"/>
  <c r="AW86" i="2"/>
  <c r="AV86" i="2"/>
  <c r="AU86" i="2"/>
  <c r="AT86" i="2"/>
  <c r="AS86" i="2"/>
  <c r="AR86" i="2"/>
  <c r="AW85" i="2"/>
  <c r="AV85" i="2"/>
  <c r="AU85" i="2"/>
  <c r="AT85" i="2"/>
  <c r="AS85" i="2"/>
  <c r="AR85" i="2"/>
  <c r="I89" i="2"/>
  <c r="I88" i="2"/>
  <c r="I87" i="2"/>
  <c r="I86" i="2"/>
  <c r="I85" i="2"/>
  <c r="Q89" i="2"/>
  <c r="Q88" i="2"/>
  <c r="Q87" i="2"/>
  <c r="Q86" i="2"/>
  <c r="Q85" i="2"/>
  <c r="Y89" i="2"/>
  <c r="Y88" i="2"/>
  <c r="Y87" i="2"/>
  <c r="Y86" i="2"/>
  <c r="Y85" i="2"/>
  <c r="AG89" i="2"/>
  <c r="AG88" i="2"/>
  <c r="AG87" i="2"/>
  <c r="AG86" i="2"/>
  <c r="AG85" i="2"/>
  <c r="AC89" i="2"/>
  <c r="U89" i="2"/>
  <c r="M89" i="2"/>
  <c r="E89" i="2"/>
  <c r="AF89" i="2"/>
  <c r="AE89" i="2"/>
  <c r="AD89" i="2"/>
  <c r="AB89" i="2"/>
  <c r="X89" i="2"/>
  <c r="W89" i="2"/>
  <c r="V89" i="2"/>
  <c r="T89" i="2"/>
  <c r="P89" i="2"/>
  <c r="O89" i="2"/>
  <c r="N89" i="2"/>
  <c r="L89" i="2"/>
  <c r="AC87" i="2"/>
  <c r="U87" i="2"/>
  <c r="M87" i="2"/>
  <c r="E87" i="2"/>
  <c r="AF87" i="2"/>
  <c r="AE87" i="2"/>
  <c r="AD87" i="2"/>
  <c r="AB87" i="2"/>
  <c r="X87" i="2"/>
  <c r="W87" i="2"/>
  <c r="V87" i="2"/>
  <c r="T87" i="2"/>
  <c r="P87" i="2"/>
  <c r="O87" i="2"/>
  <c r="N87" i="2"/>
  <c r="L87" i="2"/>
  <c r="AF88" i="2"/>
  <c r="AE88" i="2"/>
  <c r="AD88" i="2"/>
  <c r="AC88" i="2"/>
  <c r="AB88" i="2"/>
  <c r="X88" i="2"/>
  <c r="W88" i="2"/>
  <c r="V88" i="2"/>
  <c r="U88" i="2"/>
  <c r="T88" i="2"/>
  <c r="P88" i="2"/>
  <c r="O88" i="2"/>
  <c r="N88" i="2"/>
  <c r="M88" i="2"/>
  <c r="L88" i="2"/>
  <c r="H89" i="2"/>
  <c r="G89" i="2"/>
  <c r="F89" i="2"/>
  <c r="D89" i="2"/>
  <c r="H87" i="2"/>
  <c r="G87" i="2"/>
  <c r="F87" i="2"/>
  <c r="D87" i="2"/>
  <c r="H88" i="2"/>
  <c r="G88" i="2"/>
  <c r="F88" i="2"/>
  <c r="E88" i="2"/>
  <c r="D88" i="2"/>
  <c r="AS61" i="2"/>
  <c r="AK61" i="2"/>
  <c r="AC61" i="2"/>
  <c r="U61" i="2"/>
  <c r="M61" i="2"/>
  <c r="E61" i="2"/>
  <c r="AW61" i="2"/>
  <c r="AV61" i="2"/>
  <c r="AU61" i="2"/>
  <c r="AT61" i="2"/>
  <c r="AR61" i="2"/>
  <c r="AO61" i="2"/>
  <c r="AN61" i="2"/>
  <c r="AM61" i="2"/>
  <c r="AL61" i="2"/>
  <c r="AJ61" i="2"/>
  <c r="AG61" i="2"/>
  <c r="AF61" i="2"/>
  <c r="AE61" i="2"/>
  <c r="AD61" i="2"/>
  <c r="AB61" i="2"/>
  <c r="Y61" i="2"/>
  <c r="X61" i="2"/>
  <c r="W61" i="2"/>
  <c r="V61" i="2"/>
  <c r="T61" i="2"/>
  <c r="Q61" i="2"/>
  <c r="P61" i="2"/>
  <c r="O61" i="2"/>
  <c r="N61" i="2"/>
  <c r="L61" i="2"/>
  <c r="I61" i="2"/>
  <c r="H61" i="2"/>
  <c r="G61" i="2"/>
  <c r="F61" i="2"/>
  <c r="D61" i="2"/>
  <c r="M59" i="2"/>
  <c r="U59" i="2"/>
  <c r="AC59" i="2"/>
  <c r="AK59" i="2"/>
  <c r="AS59" i="2"/>
  <c r="AW59" i="2"/>
  <c r="AV59" i="2"/>
  <c r="AU59" i="2"/>
  <c r="AT59" i="2"/>
  <c r="AR59" i="2"/>
  <c r="AO59" i="2"/>
  <c r="AN59" i="2"/>
  <c r="AM59" i="2"/>
  <c r="AL59" i="2"/>
  <c r="AJ59" i="2"/>
  <c r="AG59" i="2"/>
  <c r="AF59" i="2"/>
  <c r="AE59" i="2"/>
  <c r="AD59" i="2"/>
  <c r="AB59" i="2"/>
  <c r="Y59" i="2"/>
  <c r="X59" i="2"/>
  <c r="W59" i="2"/>
  <c r="V59" i="2"/>
  <c r="T59" i="2"/>
  <c r="Q59" i="2"/>
  <c r="P59" i="2"/>
  <c r="O59" i="2"/>
  <c r="N59" i="2"/>
  <c r="L59" i="2"/>
  <c r="I59" i="2"/>
  <c r="H59" i="2"/>
  <c r="G59" i="2"/>
  <c r="F59" i="2"/>
  <c r="E59" i="2"/>
  <c r="D59" i="2"/>
  <c r="AW60" i="2"/>
  <c r="AV60" i="2"/>
  <c r="AU60" i="2"/>
  <c r="AT60" i="2"/>
  <c r="AS60" i="2"/>
  <c r="AR60" i="2"/>
  <c r="AO60" i="2"/>
  <c r="AN60" i="2"/>
  <c r="AM60" i="2"/>
  <c r="AL60" i="2"/>
  <c r="AK60" i="2"/>
  <c r="AJ60" i="2"/>
  <c r="AG60" i="2"/>
  <c r="AF60" i="2"/>
  <c r="AE60" i="2"/>
  <c r="AD60" i="2"/>
  <c r="AC60" i="2"/>
  <c r="AB60" i="2"/>
  <c r="Y60" i="2"/>
  <c r="X60" i="2"/>
  <c r="W60" i="2"/>
  <c r="V60" i="2"/>
  <c r="U60" i="2"/>
  <c r="T60" i="2"/>
  <c r="Q60" i="2"/>
  <c r="P60" i="2"/>
  <c r="O60" i="2"/>
  <c r="N60" i="2"/>
  <c r="M60" i="2"/>
  <c r="L60" i="2"/>
  <c r="I60" i="2"/>
  <c r="H60" i="2"/>
  <c r="G60" i="2"/>
  <c r="F60" i="2"/>
  <c r="E60" i="2"/>
  <c r="D60" i="2"/>
  <c r="C174" i="2"/>
  <c r="C173" i="2"/>
  <c r="F67" i="11" l="1"/>
  <c r="F42" i="11"/>
  <c r="H43" i="11"/>
  <c r="D68" i="11"/>
  <c r="I67" i="11"/>
  <c r="E42" i="11"/>
  <c r="G43" i="11"/>
  <c r="I42" i="11"/>
  <c r="E67" i="11"/>
  <c r="G68" i="11"/>
  <c r="G42" i="11"/>
  <c r="E43" i="11"/>
  <c r="I43" i="11"/>
  <c r="G67" i="11"/>
  <c r="E68" i="11"/>
  <c r="I68" i="11"/>
  <c r="I66" i="11" s="1"/>
  <c r="D42" i="11"/>
  <c r="D41" i="11" s="1"/>
  <c r="H42" i="11"/>
  <c r="D67" i="11"/>
  <c r="D66" i="11" s="1"/>
  <c r="H67" i="11"/>
  <c r="F68" i="11"/>
  <c r="AA23" i="9"/>
  <c r="K199" i="2"/>
  <c r="AI203" i="2"/>
  <c r="AA202" i="2"/>
  <c r="G208" i="2"/>
  <c r="K200" i="2"/>
  <c r="S203" i="2"/>
  <c r="AI201" i="2"/>
  <c r="D191" i="2"/>
  <c r="F190" i="2"/>
  <c r="G209" i="2"/>
  <c r="E191" i="2"/>
  <c r="E190" i="2"/>
  <c r="H191" i="2"/>
  <c r="E209" i="2"/>
  <c r="N94" i="11"/>
  <c r="L94" i="11"/>
  <c r="M94" i="11"/>
  <c r="K94" i="11"/>
  <c r="J53" i="11"/>
  <c r="K53" i="11"/>
  <c r="N53" i="11"/>
  <c r="M53" i="11"/>
  <c r="J94" i="11"/>
  <c r="L53" i="11"/>
  <c r="N96" i="11"/>
  <c r="L96" i="11"/>
  <c r="J96" i="11"/>
  <c r="M96" i="11"/>
  <c r="K96" i="11"/>
  <c r="J55" i="11"/>
  <c r="N55" i="11"/>
  <c r="K55" i="11"/>
  <c r="L55" i="11"/>
  <c r="M55" i="11"/>
  <c r="M95" i="11"/>
  <c r="K95" i="11"/>
  <c r="N95" i="11"/>
  <c r="L95" i="11"/>
  <c r="J95" i="11"/>
  <c r="K54" i="11"/>
  <c r="L54" i="11"/>
  <c r="M54" i="11"/>
  <c r="J54" i="11"/>
  <c r="N54" i="11"/>
  <c r="D89" i="11"/>
  <c r="D91" i="11"/>
  <c r="K202" i="2"/>
  <c r="S201" i="2"/>
  <c r="AA199" i="2"/>
  <c r="AA200" i="2"/>
  <c r="K183" i="2"/>
  <c r="AI185" i="2"/>
  <c r="K185" i="2"/>
  <c r="J17" i="9"/>
  <c r="K17" i="9"/>
  <c r="N17" i="9"/>
  <c r="M17" i="9"/>
  <c r="L17" i="9"/>
  <c r="J65" i="9"/>
  <c r="M69" i="9"/>
  <c r="N69" i="9"/>
  <c r="J69" i="9"/>
  <c r="K69" i="9"/>
  <c r="L69" i="9"/>
  <c r="M30" i="11"/>
  <c r="K30" i="11"/>
  <c r="N30" i="11"/>
  <c r="J30" i="11"/>
  <c r="L30" i="11"/>
  <c r="E48" i="11"/>
  <c r="E50" i="11"/>
  <c r="L29" i="11"/>
  <c r="N29" i="11"/>
  <c r="K29" i="11"/>
  <c r="M29" i="11"/>
  <c r="J29" i="11"/>
  <c r="K31" i="11"/>
  <c r="M31" i="11"/>
  <c r="J31" i="11"/>
  <c r="L31" i="11"/>
  <c r="N31" i="11"/>
  <c r="G17" i="11"/>
  <c r="M18" i="11"/>
  <c r="D5" i="11"/>
  <c r="K9" i="11"/>
  <c r="N9" i="11"/>
  <c r="J9" i="11"/>
  <c r="M9" i="11"/>
  <c r="L9" i="11"/>
  <c r="M11" i="11"/>
  <c r="L11" i="11"/>
  <c r="K11" i="11"/>
  <c r="J11" i="11"/>
  <c r="N11" i="11"/>
  <c r="D25" i="11"/>
  <c r="J10" i="11"/>
  <c r="N10" i="11"/>
  <c r="M10" i="11"/>
  <c r="L10" i="11"/>
  <c r="K10" i="11"/>
  <c r="C17" i="11"/>
  <c r="M17" i="11" s="1"/>
  <c r="H17" i="11"/>
  <c r="E17" i="11"/>
  <c r="J9" i="9"/>
  <c r="L9" i="9"/>
  <c r="M9" i="9"/>
  <c r="N9" i="9"/>
  <c r="K9" i="9"/>
  <c r="F209" i="2"/>
  <c r="G190" i="2"/>
  <c r="F191" i="2"/>
  <c r="H173" i="2"/>
  <c r="H190" i="2"/>
  <c r="G191" i="2"/>
  <c r="E208" i="2"/>
  <c r="D209" i="2"/>
  <c r="H209" i="2"/>
  <c r="H174" i="2"/>
  <c r="D190" i="2"/>
  <c r="S184" i="2"/>
  <c r="S200" i="2"/>
  <c r="AI200" i="2"/>
  <c r="S23" i="9"/>
  <c r="AI23" i="9"/>
  <c r="AA184" i="2"/>
  <c r="AI184" i="2"/>
  <c r="K184" i="2"/>
  <c r="K201" i="2"/>
  <c r="K203" i="2"/>
  <c r="S202" i="2"/>
  <c r="AA201" i="2"/>
  <c r="AA203" i="2"/>
  <c r="AI202" i="2"/>
  <c r="AA183" i="2"/>
  <c r="S199" i="2"/>
  <c r="C23" i="2"/>
  <c r="C22" i="2"/>
  <c r="D17" i="11"/>
  <c r="H75" i="11"/>
  <c r="I75" i="11"/>
  <c r="G75" i="11"/>
  <c r="F75" i="11"/>
  <c r="E75" i="11"/>
  <c r="O77" i="11"/>
  <c r="D75" i="11"/>
  <c r="C61" i="11"/>
  <c r="S61" i="11"/>
  <c r="S62" i="11"/>
  <c r="AA61" i="11"/>
  <c r="K62" i="11"/>
  <c r="AA35" i="11"/>
  <c r="D26" i="11"/>
  <c r="K35" i="11"/>
  <c r="S35" i="11"/>
  <c r="K36" i="11"/>
  <c r="D6" i="11"/>
  <c r="D24" i="11"/>
  <c r="AA36" i="11"/>
  <c r="AI36" i="11"/>
  <c r="AI61" i="11"/>
  <c r="AI62" i="11"/>
  <c r="D90" i="11"/>
  <c r="H5" i="11"/>
  <c r="D7" i="11"/>
  <c r="C62" i="11"/>
  <c r="F41" i="11"/>
  <c r="AI35" i="11"/>
  <c r="S36" i="11"/>
  <c r="K61" i="11"/>
  <c r="AA62" i="11"/>
  <c r="K23" i="9"/>
  <c r="C23" i="9"/>
  <c r="E5" i="11"/>
  <c r="G5" i="11"/>
  <c r="I5" i="11"/>
  <c r="J6" i="11"/>
  <c r="E7" i="11"/>
  <c r="E24" i="11"/>
  <c r="G24" i="11"/>
  <c r="J24" i="11"/>
  <c r="E25" i="11"/>
  <c r="E26" i="11"/>
  <c r="C35" i="11"/>
  <c r="C36" i="11"/>
  <c r="D48" i="11"/>
  <c r="E49" i="11"/>
  <c r="D50" i="11"/>
  <c r="J49" i="11"/>
  <c r="D49" i="11"/>
  <c r="H66" i="11"/>
  <c r="E91" i="11"/>
  <c r="E89" i="11" s="1"/>
  <c r="S185" i="2"/>
  <c r="AA185" i="2"/>
  <c r="D208" i="2"/>
  <c r="F208" i="2"/>
  <c r="H208" i="2"/>
  <c r="C185" i="2"/>
  <c r="I156" i="2"/>
  <c r="C184" i="2"/>
  <c r="S183" i="2"/>
  <c r="AI183" i="2"/>
  <c r="AI199" i="2"/>
  <c r="C199" i="2"/>
  <c r="C200" i="2"/>
  <c r="C201" i="2"/>
  <c r="C202" i="2"/>
  <c r="C203" i="2"/>
  <c r="C183" i="2"/>
  <c r="C156" i="2"/>
  <c r="O156" i="2"/>
  <c r="I157" i="2"/>
  <c r="D121" i="2"/>
  <c r="F121" i="2"/>
  <c r="E122" i="2"/>
  <c r="C157" i="2"/>
  <c r="O157" i="2"/>
  <c r="I155" i="2"/>
  <c r="O155" i="2"/>
  <c r="C155" i="2"/>
  <c r="AI85" i="2"/>
  <c r="AI86" i="2"/>
  <c r="AI87" i="2"/>
  <c r="AI88" i="2"/>
  <c r="AI89" i="2"/>
  <c r="J115" i="2"/>
  <c r="P116" i="2"/>
  <c r="C133" i="2"/>
  <c r="C134" i="2"/>
  <c r="J114" i="2"/>
  <c r="J116" i="2"/>
  <c r="E121" i="2"/>
  <c r="D122" i="2"/>
  <c r="F122" i="2"/>
  <c r="P112" i="2"/>
  <c r="P114" i="2"/>
  <c r="P113" i="2"/>
  <c r="P115" i="2"/>
  <c r="C116" i="2"/>
  <c r="C115" i="2"/>
  <c r="C114" i="2"/>
  <c r="C88" i="2"/>
  <c r="S88" i="2"/>
  <c r="K87" i="2"/>
  <c r="S87" i="2"/>
  <c r="AA87" i="2"/>
  <c r="K89" i="2"/>
  <c r="S89" i="2"/>
  <c r="AA89" i="2"/>
  <c r="AQ85" i="2"/>
  <c r="AQ86" i="2"/>
  <c r="AQ87" i="2"/>
  <c r="AQ88" i="2"/>
  <c r="AQ89" i="2"/>
  <c r="K88" i="2"/>
  <c r="AA88" i="2"/>
  <c r="I94" i="2"/>
  <c r="I95" i="2"/>
  <c r="C89" i="2"/>
  <c r="C87" i="2"/>
  <c r="K60" i="2"/>
  <c r="S60" i="2"/>
  <c r="AA60" i="2"/>
  <c r="AI60" i="2"/>
  <c r="AQ60" i="2"/>
  <c r="K59" i="2"/>
  <c r="AA59" i="2"/>
  <c r="AQ59" i="2"/>
  <c r="S61" i="2"/>
  <c r="AI61" i="2"/>
  <c r="S59" i="2"/>
  <c r="AI59" i="2"/>
  <c r="K61" i="2"/>
  <c r="AA61" i="2"/>
  <c r="AQ61" i="2"/>
  <c r="C61" i="2"/>
  <c r="C59" i="2"/>
  <c r="C60" i="2"/>
  <c r="E173" i="2"/>
  <c r="G173" i="2"/>
  <c r="I173" i="2"/>
  <c r="E174" i="2"/>
  <c r="G174" i="2"/>
  <c r="I174" i="2"/>
  <c r="D173" i="2"/>
  <c r="D174" i="2"/>
  <c r="AA182" i="2"/>
  <c r="C106" i="2"/>
  <c r="C105" i="2"/>
  <c r="AF86" i="2"/>
  <c r="AE86" i="2"/>
  <c r="AD86" i="2"/>
  <c r="AC86" i="2"/>
  <c r="AB86" i="2"/>
  <c r="AF85" i="2"/>
  <c r="AE85" i="2"/>
  <c r="AD85" i="2"/>
  <c r="AC85" i="2"/>
  <c r="AB85" i="2"/>
  <c r="X86" i="2"/>
  <c r="W86" i="2"/>
  <c r="V86" i="2"/>
  <c r="U86" i="2"/>
  <c r="T86" i="2"/>
  <c r="X85" i="2"/>
  <c r="W85" i="2"/>
  <c r="V85" i="2"/>
  <c r="U85" i="2"/>
  <c r="T85" i="2"/>
  <c r="P86" i="2"/>
  <c r="O86" i="2"/>
  <c r="N86" i="2"/>
  <c r="M86" i="2"/>
  <c r="L86" i="2"/>
  <c r="P85" i="2"/>
  <c r="O85" i="2"/>
  <c r="N85" i="2"/>
  <c r="M85" i="2"/>
  <c r="L85" i="2"/>
  <c r="H86" i="2"/>
  <c r="G86" i="2"/>
  <c r="F86" i="2"/>
  <c r="E86" i="2"/>
  <c r="D86" i="2"/>
  <c r="H85" i="2"/>
  <c r="G85" i="2"/>
  <c r="F85" i="2"/>
  <c r="E85" i="2"/>
  <c r="D85" i="2"/>
  <c r="C78" i="2"/>
  <c r="C77" i="2"/>
  <c r="AW58" i="2"/>
  <c r="AW57" i="2"/>
  <c r="AO58" i="2"/>
  <c r="AO57" i="2"/>
  <c r="AG58" i="2"/>
  <c r="AG57" i="2"/>
  <c r="Y58" i="2"/>
  <c r="Y57" i="2"/>
  <c r="Q58" i="2"/>
  <c r="Q57" i="2"/>
  <c r="I58" i="2"/>
  <c r="I57" i="2"/>
  <c r="AV58" i="2"/>
  <c r="AU58" i="2"/>
  <c r="AT58" i="2"/>
  <c r="AS58" i="2"/>
  <c r="AR58" i="2"/>
  <c r="AV57" i="2"/>
  <c r="AU57" i="2"/>
  <c r="AT57" i="2"/>
  <c r="AS57" i="2"/>
  <c r="AR57" i="2"/>
  <c r="AN58" i="2"/>
  <c r="AM58" i="2"/>
  <c r="AL58" i="2"/>
  <c r="AK58" i="2"/>
  <c r="AJ58" i="2"/>
  <c r="AN57" i="2"/>
  <c r="AM57" i="2"/>
  <c r="AL57" i="2"/>
  <c r="AK57" i="2"/>
  <c r="AJ57" i="2"/>
  <c r="AF58" i="2"/>
  <c r="AE58" i="2"/>
  <c r="AD58" i="2"/>
  <c r="AC58" i="2"/>
  <c r="AB58" i="2"/>
  <c r="AF57" i="2"/>
  <c r="AE57" i="2"/>
  <c r="AD57" i="2"/>
  <c r="AC57" i="2"/>
  <c r="AB57" i="2"/>
  <c r="X58" i="2"/>
  <c r="W58" i="2"/>
  <c r="V58" i="2"/>
  <c r="U58" i="2"/>
  <c r="T58" i="2"/>
  <c r="X57" i="2"/>
  <c r="W57" i="2"/>
  <c r="V57" i="2"/>
  <c r="U57" i="2"/>
  <c r="T57" i="2"/>
  <c r="P58" i="2"/>
  <c r="O58" i="2"/>
  <c r="N58" i="2"/>
  <c r="M58" i="2"/>
  <c r="L58" i="2"/>
  <c r="P57" i="2"/>
  <c r="O57" i="2"/>
  <c r="N57" i="2"/>
  <c r="M57" i="2"/>
  <c r="L57" i="2"/>
  <c r="H58" i="2"/>
  <c r="G58" i="2"/>
  <c r="F58" i="2"/>
  <c r="E58" i="2"/>
  <c r="D58" i="2"/>
  <c r="H57" i="2"/>
  <c r="G57" i="2"/>
  <c r="F57" i="2"/>
  <c r="E57" i="2"/>
  <c r="D57" i="2"/>
  <c r="C53" i="2"/>
  <c r="C52" i="2"/>
  <c r="C39" i="2"/>
  <c r="C38" i="2"/>
  <c r="C7" i="2"/>
  <c r="C6" i="2"/>
  <c r="G41" i="11" l="1"/>
  <c r="H41" i="11"/>
  <c r="E41" i="11"/>
  <c r="Q43" i="11"/>
  <c r="E66" i="11"/>
  <c r="I41" i="11"/>
  <c r="F5" i="11"/>
  <c r="J172" i="2"/>
  <c r="F68" i="2"/>
  <c r="J173" i="2"/>
  <c r="J174" i="2"/>
  <c r="F95" i="2"/>
  <c r="F69" i="2"/>
  <c r="H94" i="2"/>
  <c r="G69" i="2"/>
  <c r="C209" i="2"/>
  <c r="H68" i="2"/>
  <c r="I68" i="2"/>
  <c r="E94" i="2"/>
  <c r="H95" i="2"/>
  <c r="G95" i="2"/>
  <c r="G68" i="2"/>
  <c r="E69" i="2"/>
  <c r="G94" i="2"/>
  <c r="J89" i="11"/>
  <c r="J90" i="11"/>
  <c r="J48" i="11"/>
  <c r="F7" i="11"/>
  <c r="F48" i="11"/>
  <c r="F50" i="11"/>
  <c r="J26" i="11"/>
  <c r="F25" i="11"/>
  <c r="K18" i="11"/>
  <c r="O18" i="11"/>
  <c r="K17" i="11"/>
  <c r="L17" i="11"/>
  <c r="O17" i="11"/>
  <c r="O19" i="11"/>
  <c r="K19" i="11"/>
  <c r="N17" i="11"/>
  <c r="N19" i="11"/>
  <c r="M19" i="11"/>
  <c r="N18" i="11"/>
  <c r="L18" i="11"/>
  <c r="L19" i="11"/>
  <c r="J91" i="11"/>
  <c r="J50" i="11"/>
  <c r="Q42" i="11"/>
  <c r="J7" i="11"/>
  <c r="J5" i="11"/>
  <c r="H38" i="2"/>
  <c r="I53" i="2"/>
  <c r="I39" i="2"/>
  <c r="E68" i="2"/>
  <c r="H69" i="2"/>
  <c r="I69" i="2"/>
  <c r="H77" i="2"/>
  <c r="F94" i="2"/>
  <c r="E95" i="2"/>
  <c r="H52" i="2"/>
  <c r="I78" i="2"/>
  <c r="I7" i="2"/>
  <c r="G7" i="2"/>
  <c r="D7" i="2"/>
  <c r="H7" i="2"/>
  <c r="E7" i="2"/>
  <c r="C208" i="2"/>
  <c r="P77" i="11"/>
  <c r="L77" i="11"/>
  <c r="M77" i="11"/>
  <c r="N77" i="11"/>
  <c r="Q77" i="11"/>
  <c r="F66" i="11"/>
  <c r="M76" i="11"/>
  <c r="O76" i="11"/>
  <c r="Q76" i="11"/>
  <c r="P76" i="11"/>
  <c r="C75" i="11"/>
  <c r="N76" i="11"/>
  <c r="G66" i="11"/>
  <c r="L67" i="11"/>
  <c r="J25" i="11"/>
  <c r="F49" i="11"/>
  <c r="K49" i="11"/>
  <c r="L49" i="11" s="1"/>
  <c r="K50" i="11"/>
  <c r="L50" i="11" s="1"/>
  <c r="K91" i="11"/>
  <c r="L91" i="11" s="1"/>
  <c r="K89" i="11"/>
  <c r="L89" i="11" s="1"/>
  <c r="O67" i="11"/>
  <c r="K67" i="11"/>
  <c r="N67" i="11"/>
  <c r="K48" i="11"/>
  <c r="L48" i="11" s="1"/>
  <c r="K6" i="11"/>
  <c r="L6" i="11" s="1"/>
  <c r="K90" i="11"/>
  <c r="L90" i="11" s="1"/>
  <c r="K26" i="11"/>
  <c r="L26" i="11" s="1"/>
  <c r="K24" i="11"/>
  <c r="L24" i="11" s="1"/>
  <c r="L28" i="9"/>
  <c r="J5" i="9"/>
  <c r="J14" i="9"/>
  <c r="K65" i="9"/>
  <c r="L65" i="9" s="1"/>
  <c r="N39" i="9"/>
  <c r="F91" i="11"/>
  <c r="F89" i="11"/>
  <c r="F90" i="11"/>
  <c r="C41" i="11"/>
  <c r="P41" i="11" s="1"/>
  <c r="K7" i="11"/>
  <c r="L7" i="11" s="1"/>
  <c r="K5" i="11"/>
  <c r="L5" i="11" s="1"/>
  <c r="O42" i="11"/>
  <c r="M42" i="11"/>
  <c r="K25" i="11"/>
  <c r="L25" i="11" s="1"/>
  <c r="M43" i="11"/>
  <c r="F6" i="11"/>
  <c r="F26" i="11"/>
  <c r="F24" i="11"/>
  <c r="P42" i="11"/>
  <c r="N42" i="11"/>
  <c r="L42" i="11"/>
  <c r="F65" i="9"/>
  <c r="F14" i="9"/>
  <c r="F5" i="9"/>
  <c r="P28" i="9"/>
  <c r="K14" i="9"/>
  <c r="L14" i="9" s="1"/>
  <c r="M28" i="9"/>
  <c r="K5" i="9"/>
  <c r="L5" i="9" s="1"/>
  <c r="AA181" i="2"/>
  <c r="K181" i="2"/>
  <c r="F174" i="2"/>
  <c r="F172" i="2"/>
  <c r="AI181" i="2"/>
  <c r="S181" i="2"/>
  <c r="K85" i="2"/>
  <c r="S85" i="2"/>
  <c r="AA85" i="2"/>
  <c r="H106" i="2"/>
  <c r="E106" i="2"/>
  <c r="I106" i="2"/>
  <c r="G106" i="2"/>
  <c r="D106" i="2"/>
  <c r="I105" i="2"/>
  <c r="G105" i="2"/>
  <c r="D105" i="2"/>
  <c r="H105" i="2"/>
  <c r="E105" i="2"/>
  <c r="C86" i="2"/>
  <c r="D95" i="2"/>
  <c r="K86" i="2"/>
  <c r="S86" i="2"/>
  <c r="AA86" i="2"/>
  <c r="C85" i="2"/>
  <c r="D94" i="2"/>
  <c r="K182" i="2"/>
  <c r="AI182" i="2"/>
  <c r="K57" i="2"/>
  <c r="S57" i="2"/>
  <c r="AA57" i="2"/>
  <c r="AI57" i="2"/>
  <c r="AQ57" i="2"/>
  <c r="F173" i="2"/>
  <c r="S58" i="2"/>
  <c r="AA58" i="2"/>
  <c r="AI58" i="2"/>
  <c r="AQ58" i="2"/>
  <c r="O153" i="2"/>
  <c r="D68" i="2"/>
  <c r="C57" i="2"/>
  <c r="D69" i="2"/>
  <c r="C58" i="2"/>
  <c r="K58" i="2"/>
  <c r="S182" i="2"/>
  <c r="I153" i="2"/>
  <c r="C182" i="2"/>
  <c r="K174" i="2"/>
  <c r="L174" i="2" s="1"/>
  <c r="K173" i="2"/>
  <c r="L173" i="2" s="1"/>
  <c r="K172" i="2"/>
  <c r="L172" i="2" s="1"/>
  <c r="I154" i="2"/>
  <c r="O154" i="2"/>
  <c r="C181" i="2"/>
  <c r="C154" i="2"/>
  <c r="C113" i="2"/>
  <c r="C153" i="2"/>
  <c r="J112" i="2"/>
  <c r="J113" i="2"/>
  <c r="G77" i="2"/>
  <c r="D77" i="2"/>
  <c r="I77" i="2"/>
  <c r="C112" i="2"/>
  <c r="E78" i="2"/>
  <c r="H78" i="2"/>
  <c r="E77" i="2"/>
  <c r="D78" i="2"/>
  <c r="G78" i="2"/>
  <c r="D52" i="2"/>
  <c r="G52" i="2"/>
  <c r="I52" i="2"/>
  <c r="E53" i="2"/>
  <c r="H53" i="2"/>
  <c r="E52" i="2"/>
  <c r="D53" i="2"/>
  <c r="G53" i="2"/>
  <c r="D38" i="2"/>
  <c r="G38" i="2"/>
  <c r="I38" i="2"/>
  <c r="E39" i="2"/>
  <c r="H39" i="2"/>
  <c r="E38" i="2"/>
  <c r="D39" i="2"/>
  <c r="G39" i="2"/>
  <c r="H6" i="2"/>
  <c r="D6" i="2"/>
  <c r="I6" i="2"/>
  <c r="G6" i="2"/>
  <c r="E6" i="2"/>
  <c r="J37" i="2" l="1"/>
  <c r="J39" i="2"/>
  <c r="J145" i="2"/>
  <c r="J76" i="2"/>
  <c r="F145" i="2"/>
  <c r="J38" i="2"/>
  <c r="J51" i="2"/>
  <c r="J105" i="2"/>
  <c r="J7" i="2"/>
  <c r="C190" i="2"/>
  <c r="C191" i="2"/>
  <c r="J78" i="2"/>
  <c r="J52" i="2"/>
  <c r="J77" i="2"/>
  <c r="J106" i="2"/>
  <c r="J53" i="2"/>
  <c r="J6" i="2"/>
  <c r="Q41" i="11"/>
  <c r="O28" i="9"/>
  <c r="Q28" i="9"/>
  <c r="J104" i="2"/>
  <c r="C121" i="2"/>
  <c r="C94" i="2"/>
  <c r="K5" i="2"/>
  <c r="L5" i="2" s="1"/>
  <c r="M41" i="11"/>
  <c r="N41" i="11"/>
  <c r="C66" i="11"/>
  <c r="O66" i="11" s="1"/>
  <c r="P67" i="11"/>
  <c r="M67" i="11"/>
  <c r="O75" i="11"/>
  <c r="M75" i="11"/>
  <c r="N75" i="11"/>
  <c r="Q75" i="11"/>
  <c r="P75" i="11"/>
  <c r="L75" i="11"/>
  <c r="O43" i="11"/>
  <c r="N43" i="11"/>
  <c r="L43" i="11"/>
  <c r="P43" i="11"/>
  <c r="O41" i="11"/>
  <c r="L41" i="11"/>
  <c r="M68" i="11"/>
  <c r="L68" i="11"/>
  <c r="P68" i="11"/>
  <c r="K68" i="11"/>
  <c r="O68" i="11"/>
  <c r="N68" i="11"/>
  <c r="N28" i="9"/>
  <c r="L39" i="9"/>
  <c r="O39" i="9"/>
  <c r="P39" i="9"/>
  <c r="M39" i="9"/>
  <c r="Q39" i="9"/>
  <c r="F76" i="2"/>
  <c r="C122" i="2"/>
  <c r="C68" i="2"/>
  <c r="F78" i="2"/>
  <c r="C95" i="2"/>
  <c r="C69" i="2"/>
  <c r="F38" i="2"/>
  <c r="F52" i="2"/>
  <c r="F106" i="2"/>
  <c r="F104" i="2"/>
  <c r="F53" i="2"/>
  <c r="F39" i="2"/>
  <c r="F51" i="2"/>
  <c r="F6" i="2"/>
  <c r="K37" i="2"/>
  <c r="L37" i="2" s="1"/>
  <c r="K145" i="2"/>
  <c r="L145" i="2" s="1"/>
  <c r="F7" i="2"/>
  <c r="K38" i="2"/>
  <c r="L38" i="2" s="1"/>
  <c r="F37" i="2"/>
  <c r="F105" i="2"/>
  <c r="K105" i="2"/>
  <c r="L105" i="2" s="1"/>
  <c r="K106" i="2"/>
  <c r="L106" i="2" s="1"/>
  <c r="K104" i="2"/>
  <c r="L104" i="2" s="1"/>
  <c r="F77" i="2"/>
  <c r="K77" i="2"/>
  <c r="L77" i="2" s="1"/>
  <c r="K76" i="2"/>
  <c r="L76" i="2" s="1"/>
  <c r="K78" i="2"/>
  <c r="L78" i="2" s="1"/>
  <c r="K39" i="2"/>
  <c r="L39" i="2" s="1"/>
  <c r="K53" i="2"/>
  <c r="L53" i="2" s="1"/>
  <c r="K52" i="2"/>
  <c r="L52" i="2" s="1"/>
  <c r="K51" i="2"/>
  <c r="L51" i="2" s="1"/>
  <c r="K7" i="2"/>
  <c r="L7" i="2" s="1"/>
  <c r="J5" i="2"/>
  <c r="F5" i="2"/>
  <c r="K6" i="2"/>
  <c r="L6" i="2" s="1"/>
  <c r="K66" i="11" l="1"/>
  <c r="P66" i="11"/>
  <c r="N66" i="11"/>
  <c r="M66" i="11"/>
  <c r="L66" i="11"/>
  <c r="E119" i="12" l="1"/>
  <c r="E117" i="12"/>
  <c r="E121" i="12"/>
  <c r="E120" i="12"/>
  <c r="E118" i="12"/>
</calcChain>
</file>

<file path=xl/sharedStrings.xml><?xml version="1.0" encoding="utf-8"?>
<sst xmlns="http://schemas.openxmlformats.org/spreadsheetml/2006/main" count="1326" uniqueCount="277">
  <si>
    <t>성별</t>
    <phoneticPr fontId="6" type="noConversion"/>
  </si>
  <si>
    <t>기타 학교급식에 바라는점</t>
    <phoneticPr fontId="6" type="noConversion"/>
  </si>
  <si>
    <t>연번</t>
    <phoneticPr fontId="6" type="noConversion"/>
  </si>
  <si>
    <t>⑤+④
그렇지
않다
(부정)</t>
    <phoneticPr fontId="6" type="noConversion"/>
  </si>
  <si>
    <t>③보통
이다</t>
    <phoneticPr fontId="6" type="noConversion"/>
  </si>
  <si>
    <t>①매우
그렇다</t>
    <phoneticPr fontId="6" type="noConversion"/>
  </si>
  <si>
    <t>①+②
그렇다
(긍정)</t>
    <phoneticPr fontId="6" type="noConversion"/>
  </si>
  <si>
    <t>평균</t>
    <phoneticPr fontId="6" type="noConversion"/>
  </si>
  <si>
    <t>100점
환산</t>
    <phoneticPr fontId="6" type="noConversion"/>
  </si>
  <si>
    <t>응답수</t>
    <phoneticPr fontId="6" type="noConversion"/>
  </si>
  <si>
    <t>전체</t>
    <phoneticPr fontId="6" type="noConversion"/>
  </si>
  <si>
    <t>남</t>
    <phoneticPr fontId="6" type="noConversion"/>
  </si>
  <si>
    <t>여</t>
    <phoneticPr fontId="6" type="noConversion"/>
  </si>
  <si>
    <t>구분</t>
    <phoneticPr fontId="6" type="noConversion"/>
  </si>
  <si>
    <t>②그렇다</t>
    <phoneticPr fontId="6" type="noConversion"/>
  </si>
  <si>
    <t>①매우
그렇다</t>
    <phoneticPr fontId="6" type="noConversion"/>
  </si>
  <si>
    <t>③보통
이다</t>
    <phoneticPr fontId="6" type="noConversion"/>
  </si>
  <si>
    <t xml:space="preserve">① </t>
    <phoneticPr fontId="6" type="noConversion"/>
  </si>
  <si>
    <t>②</t>
    <phoneticPr fontId="6" type="noConversion"/>
  </si>
  <si>
    <t>③</t>
    <phoneticPr fontId="6" type="noConversion"/>
  </si>
  <si>
    <t xml:space="preserve">④ </t>
    <phoneticPr fontId="6" type="noConversion"/>
  </si>
  <si>
    <t>⑤</t>
    <phoneticPr fontId="6" type="noConversion"/>
  </si>
  <si>
    <t>전 체</t>
    <phoneticPr fontId="6" type="noConversion"/>
  </si>
  <si>
    <t>⑥기타</t>
    <phoneticPr fontId="6" type="noConversion"/>
  </si>
  <si>
    <t>⑥</t>
  </si>
  <si>
    <t>⑥</t>
    <phoneticPr fontId="6" type="noConversion"/>
  </si>
  <si>
    <t xml:space="preserve">① 너무 소란스러워서 </t>
    <phoneticPr fontId="6" type="noConversion"/>
  </si>
  <si>
    <t>②환경 (장소, 식탁, 의자 등)이 좋지 않아서</t>
    <phoneticPr fontId="6" type="noConversion"/>
  </si>
  <si>
    <t>③줄서는 시간이 길어서 (배식인원 및 배식대 부족)</t>
    <phoneticPr fontId="6" type="noConversion"/>
  </si>
  <si>
    <t>④식탁이 지저분해서</t>
    <phoneticPr fontId="6" type="noConversion"/>
  </si>
  <si>
    <t xml:space="preserve">⑤배식 질서 위반(새치기 등)이 많아서 </t>
    <phoneticPr fontId="6" type="noConversion"/>
  </si>
  <si>
    <t>① 관심이 없어서</t>
    <phoneticPr fontId="6" type="noConversion"/>
  </si>
  <si>
    <t>②내용이 너무 어려워서</t>
    <phoneticPr fontId="6" type="noConversion"/>
  </si>
  <si>
    <t>③기타</t>
    <phoneticPr fontId="6" type="noConversion"/>
  </si>
  <si>
    <t>① 편식교정</t>
    <phoneticPr fontId="6" type="noConversion"/>
  </si>
  <si>
    <t>②식사예절</t>
    <phoneticPr fontId="6" type="noConversion"/>
  </si>
  <si>
    <t>③식중독예방</t>
    <phoneticPr fontId="6" type="noConversion"/>
  </si>
  <si>
    <t>④영양정보</t>
    <phoneticPr fontId="6" type="noConversion"/>
  </si>
  <si>
    <t>⑤식사요법</t>
    <phoneticPr fontId="6" type="noConversion"/>
  </si>
  <si>
    <t>①의견이 잘 반영되지 않아서</t>
    <phoneticPr fontId="6" type="noConversion"/>
  </si>
  <si>
    <t>②의견을 제시할 수 있는 방법을 몰라서</t>
    <phoneticPr fontId="6" type="noConversion"/>
  </si>
  <si>
    <t>4학년</t>
    <phoneticPr fontId="6" type="noConversion"/>
  </si>
  <si>
    <t>5학년</t>
    <phoneticPr fontId="6" type="noConversion"/>
  </si>
  <si>
    <t>6학년</t>
    <phoneticPr fontId="6" type="noConversion"/>
  </si>
  <si>
    <t>학년</t>
    <phoneticPr fontId="6" type="noConversion"/>
  </si>
  <si>
    <t>H셀</t>
    <phoneticPr fontId="6" type="noConversion"/>
  </si>
  <si>
    <t>I셀</t>
    <phoneticPr fontId="6" type="noConversion"/>
  </si>
  <si>
    <t>j셀</t>
    <phoneticPr fontId="6" type="noConversion"/>
  </si>
  <si>
    <t>K셀</t>
    <phoneticPr fontId="6" type="noConversion"/>
  </si>
  <si>
    <t>L셀</t>
    <phoneticPr fontId="6" type="noConversion"/>
  </si>
  <si>
    <t>M셀</t>
    <phoneticPr fontId="6" type="noConversion"/>
  </si>
  <si>
    <t>o셀</t>
    <phoneticPr fontId="6" type="noConversion"/>
  </si>
  <si>
    <t>p셀</t>
    <phoneticPr fontId="6" type="noConversion"/>
  </si>
  <si>
    <t>q셀</t>
    <phoneticPr fontId="6" type="noConversion"/>
  </si>
  <si>
    <t>r셀</t>
    <phoneticPr fontId="6" type="noConversion"/>
  </si>
  <si>
    <t>s셀</t>
    <phoneticPr fontId="6" type="noConversion"/>
  </si>
  <si>
    <t>⑥기타</t>
    <phoneticPr fontId="6" type="noConversion"/>
  </si>
  <si>
    <t>t셀</t>
    <phoneticPr fontId="6" type="noConversion"/>
  </si>
  <si>
    <t>V셀</t>
    <phoneticPr fontId="6" type="noConversion"/>
  </si>
  <si>
    <t>W셀</t>
    <phoneticPr fontId="6" type="noConversion"/>
  </si>
  <si>
    <t>X셀</t>
    <phoneticPr fontId="6" type="noConversion"/>
  </si>
  <si>
    <t>AA셀</t>
    <phoneticPr fontId="6" type="noConversion"/>
  </si>
  <si>
    <t>AB셀</t>
    <phoneticPr fontId="6" type="noConversion"/>
  </si>
  <si>
    <t>AC셀</t>
    <phoneticPr fontId="6" type="noConversion"/>
  </si>
  <si>
    <t>AE셀</t>
    <phoneticPr fontId="6" type="noConversion"/>
  </si>
  <si>
    <t>AF셀</t>
    <phoneticPr fontId="6" type="noConversion"/>
  </si>
  <si>
    <t>AG셀</t>
    <phoneticPr fontId="6" type="noConversion"/>
  </si>
  <si>
    <t>AH셀</t>
    <phoneticPr fontId="6" type="noConversion"/>
  </si>
  <si>
    <t>AI셀</t>
    <phoneticPr fontId="6" type="noConversion"/>
  </si>
  <si>
    <t>⑤기타</t>
    <phoneticPr fontId="6" type="noConversion"/>
  </si>
  <si>
    <t>AJ셀</t>
    <phoneticPr fontId="6" type="noConversion"/>
  </si>
  <si>
    <t>Ak셀</t>
    <phoneticPr fontId="6" type="noConversion"/>
  </si>
  <si>
    <t>AL셀</t>
    <phoneticPr fontId="6" type="noConversion"/>
  </si>
  <si>
    <t>AM셀</t>
    <phoneticPr fontId="6" type="noConversion"/>
  </si>
  <si>
    <t>AN셀</t>
    <phoneticPr fontId="6" type="noConversion"/>
  </si>
  <si>
    <t>전체</t>
    <phoneticPr fontId="6" type="noConversion"/>
  </si>
  <si>
    <t>D셀</t>
    <phoneticPr fontId="6" type="noConversion"/>
  </si>
  <si>
    <t>E셀</t>
    <phoneticPr fontId="6" type="noConversion"/>
  </si>
  <si>
    <t>F셀</t>
    <phoneticPr fontId="6" type="noConversion"/>
  </si>
  <si>
    <t>G셀</t>
    <phoneticPr fontId="6" type="noConversion"/>
  </si>
  <si>
    <t xml:space="preserve"> 문2-1) 그렇지 않은 이유는? </t>
    <phoneticPr fontId="6" type="noConversion"/>
  </si>
  <si>
    <t xml:space="preserve"> 문3) 우리학교에서 실시하는 영양·식생활 교육 중 
중점적으로 교육했으면 하는 내용은 무엇입니까?</t>
    <phoneticPr fontId="6" type="noConversion"/>
  </si>
  <si>
    <t>① 학교 급식 공개의 날 운영</t>
    <phoneticPr fontId="6" type="noConversion"/>
  </si>
  <si>
    <t>② 급식모니터링 참여</t>
    <phoneticPr fontId="6" type="noConversion"/>
  </si>
  <si>
    <t>③학교 홈페이지를 이용한 의견제시</t>
    <phoneticPr fontId="6" type="noConversion"/>
  </si>
  <si>
    <t>④학부모 연수 (급식홍보 등)</t>
    <phoneticPr fontId="6" type="noConversion"/>
  </si>
  <si>
    <t xml:space="preserve"> 문6) 우리 학교 급식에 전반적으로 만족합니까?</t>
    <phoneticPr fontId="6" type="noConversion"/>
  </si>
  <si>
    <t>J셀</t>
    <phoneticPr fontId="6" type="noConversion"/>
  </si>
  <si>
    <t>m셀</t>
    <phoneticPr fontId="6" type="noConversion"/>
  </si>
  <si>
    <t>n셀</t>
    <phoneticPr fontId="6" type="noConversion"/>
  </si>
  <si>
    <t>⑤전혀 
그렇지 
않다</t>
    <phoneticPr fontId="6" type="noConversion"/>
  </si>
  <si>
    <t>④
그렇지 
않다</t>
    <phoneticPr fontId="6" type="noConversion"/>
  </si>
  <si>
    <t>④학교급식이 비위생적이어서</t>
    <phoneticPr fontId="6" type="noConversion"/>
  </si>
  <si>
    <t>① 편식
교정</t>
    <phoneticPr fontId="6" type="noConversion"/>
  </si>
  <si>
    <t>②식사
예절</t>
    <phoneticPr fontId="6" type="noConversion"/>
  </si>
  <si>
    <t>④영양
정보</t>
    <phoneticPr fontId="6" type="noConversion"/>
  </si>
  <si>
    <t>⑤식사
요법</t>
    <phoneticPr fontId="6" type="noConversion"/>
  </si>
  <si>
    <t>① 식단이 다양하고 맛있어서</t>
    <phoneticPr fontId="6" type="noConversion"/>
  </si>
  <si>
    <t>②내가 좋아하는 음식이 나와서</t>
    <phoneticPr fontId="6" type="noConversion"/>
  </si>
  <si>
    <t>③급식관계자(영양&lt;교&gt;사, 조리사, 조리원)가 친절해서</t>
    <phoneticPr fontId="6" type="noConversion"/>
  </si>
  <si>
    <t>④학교급식이 위생적이어서</t>
    <phoneticPr fontId="6" type="noConversion"/>
  </si>
  <si>
    <t>① 식단이 다양하지 않고 맛이 없어서</t>
    <phoneticPr fontId="6" type="noConversion"/>
  </si>
  <si>
    <t>②내가 싫어하는 음식이 나와서</t>
    <phoneticPr fontId="6" type="noConversion"/>
  </si>
  <si>
    <t>③급식관계자(영양&lt;교&gt;사, 조리사, 조리원)가 불친절해서</t>
    <phoneticPr fontId="6" type="noConversion"/>
  </si>
  <si>
    <t>⑤기타</t>
    <phoneticPr fontId="6" type="noConversion"/>
  </si>
  <si>
    <t>① 식기류(식판 등)가 청결하지 않아서</t>
    <phoneticPr fontId="6" type="noConversion"/>
  </si>
  <si>
    <t>②식당이 지저분해서</t>
    <phoneticPr fontId="6" type="noConversion"/>
  </si>
  <si>
    <t xml:space="preserve">③급식시설이 낡아서
</t>
    <phoneticPr fontId="6" type="noConversion"/>
  </si>
  <si>
    <t>④급식관계자(영양&lt;교&gt;사, 조리사, 조리원)의 비위생적인 행동 때문에</t>
    <phoneticPr fontId="6" type="noConversion"/>
  </si>
  <si>
    <t>⑤이물질이 나와서</t>
    <phoneticPr fontId="6" type="noConversion"/>
  </si>
  <si>
    <t xml:space="preserve"> 문1) 우리 자녀가 먹고 있는 학교급식이 건강과 올바른 식습관 형성에 도움을 줍니까?</t>
    <phoneticPr fontId="6" type="noConversion"/>
  </si>
  <si>
    <t xml:space="preserve"> 문2) 우리 자녀가 먹고 있는 학교급식은 위생적이고 안전하다고 생각하십니까?</t>
    <phoneticPr fontId="6" type="noConversion"/>
  </si>
  <si>
    <t xml:space="preserve"> 문4) 열린 학교급식 운영을 위하여 학부모가 참여할 수 
있는 방법으로 어떤 것이 가장 좋다고 생각하십니까?</t>
    <phoneticPr fontId="6" type="noConversion"/>
  </si>
  <si>
    <r>
      <t xml:space="preserve"> 문</t>
    </r>
    <r>
      <rPr>
        <b/>
        <sz val="11"/>
        <color theme="1"/>
        <rFont val="맑은 고딕"/>
        <family val="3"/>
        <charset val="129"/>
      </rPr>
      <t>5</t>
    </r>
    <r>
      <rPr>
        <b/>
        <sz val="11"/>
        <color theme="1"/>
        <rFont val="맑은 고딕"/>
        <family val="3"/>
        <charset val="129"/>
        <scheme val="minor"/>
      </rPr>
      <t>) 우리 자녀의 학교급식에 전반적으로 만족합니까?</t>
    </r>
    <phoneticPr fontId="6" type="noConversion"/>
  </si>
  <si>
    <t>①매우
만족한다</t>
    <phoneticPr fontId="6" type="noConversion"/>
  </si>
  <si>
    <t>②만족한다</t>
    <phoneticPr fontId="6" type="noConversion"/>
  </si>
  <si>
    <t>④
불만족이다</t>
    <phoneticPr fontId="6" type="noConversion"/>
  </si>
  <si>
    <t>⑤매우 불만족이다</t>
    <phoneticPr fontId="6" type="noConversion"/>
  </si>
  <si>
    <t xml:space="preserve"> 문Q1) 우리 학교급식은 건강과 올바른 식습관 형성에 도움을 준다고 생각하십니까?</t>
    <phoneticPr fontId="6" type="noConversion"/>
  </si>
  <si>
    <t xml:space="preserve"> 문Q2) 우리 학교급식에서 제공하는 음식의 간은 어떻습니까?</t>
    <phoneticPr fontId="6" type="noConversion"/>
  </si>
  <si>
    <t xml:space="preserve"> 문Q3) 우리 학교급식은 위생적이고 안전하다고 생각하십니까?</t>
    <phoneticPr fontId="6" type="noConversion"/>
  </si>
  <si>
    <t xml:space="preserve"> 문Q4) 우리 학교의 급식 장소는 편안합니까?</t>
    <phoneticPr fontId="6" type="noConversion"/>
  </si>
  <si>
    <t>⑥</t>
    <phoneticPr fontId="6" type="noConversion"/>
  </si>
  <si>
    <t>문1</t>
    <phoneticPr fontId="6" type="noConversion"/>
  </si>
  <si>
    <t>문2</t>
    <phoneticPr fontId="6" type="noConversion"/>
  </si>
  <si>
    <t>문3</t>
    <phoneticPr fontId="6" type="noConversion"/>
  </si>
  <si>
    <t>문4</t>
    <phoneticPr fontId="6" type="noConversion"/>
  </si>
  <si>
    <t>문4-1</t>
    <phoneticPr fontId="6" type="noConversion"/>
  </si>
  <si>
    <t>문5</t>
    <phoneticPr fontId="6" type="noConversion"/>
  </si>
  <si>
    <t>문5-1</t>
    <phoneticPr fontId="6" type="noConversion"/>
  </si>
  <si>
    <t>문6</t>
    <phoneticPr fontId="6" type="noConversion"/>
  </si>
  <si>
    <t>문6-1</t>
    <phoneticPr fontId="6" type="noConversion"/>
  </si>
  <si>
    <t>문7</t>
    <phoneticPr fontId="6" type="noConversion"/>
  </si>
  <si>
    <t>문8</t>
    <phoneticPr fontId="6" type="noConversion"/>
  </si>
  <si>
    <t>문8-1</t>
    <phoneticPr fontId="6" type="noConversion"/>
  </si>
  <si>
    <t>문9</t>
    <phoneticPr fontId="6" type="noConversion"/>
  </si>
  <si>
    <t>문9-1</t>
    <phoneticPr fontId="6" type="noConversion"/>
  </si>
  <si>
    <t>문9-2</t>
    <phoneticPr fontId="6" type="noConversion"/>
  </si>
  <si>
    <t xml:space="preserve"> 문1) 우리 학교급식은 건강과 올바른 식습관 형성에 도움을 준다고 생각하십니까?</t>
    <phoneticPr fontId="6" type="noConversion"/>
  </si>
  <si>
    <t xml:space="preserve"> 문2) 우리학교 급식에서 제공하는 음식의 간은 어떻습니까?</t>
    <phoneticPr fontId="6" type="noConversion"/>
  </si>
  <si>
    <t>3. 조사 방법</t>
  </si>
  <si>
    <t>2. 조사 기간</t>
  </si>
  <si>
    <t>1. 조사 대상</t>
  </si>
  <si>
    <t>구분</t>
  </si>
  <si>
    <t>구분</t>
    <phoneticPr fontId="6" type="noConversion"/>
  </si>
  <si>
    <t>전체</t>
    <phoneticPr fontId="6" type="noConversion"/>
  </si>
  <si>
    <t>② 짜다</t>
    <phoneticPr fontId="6" type="noConversion"/>
  </si>
  <si>
    <t>④싱겁다</t>
    <phoneticPr fontId="6" type="noConversion"/>
  </si>
  <si>
    <t>⑤매우
싱겁다</t>
    <phoneticPr fontId="6" type="noConversion"/>
  </si>
  <si>
    <t>① 매우
짜다</t>
    <phoneticPr fontId="6" type="noConversion"/>
  </si>
  <si>
    <t>③ 적당
하다</t>
    <phoneticPr fontId="6" type="noConversion"/>
  </si>
  <si>
    <t>점수(점)</t>
    <phoneticPr fontId="11" type="noConversion"/>
  </si>
  <si>
    <t>비율</t>
    <phoneticPr fontId="11" type="noConversion"/>
  </si>
  <si>
    <t>비율</t>
    <phoneticPr fontId="6" type="noConversion"/>
  </si>
  <si>
    <t>구분</t>
    <phoneticPr fontId="11" type="noConversion"/>
  </si>
  <si>
    <t>매우 만족한다</t>
    <phoneticPr fontId="6" type="noConversion"/>
  </si>
  <si>
    <t>만족한다</t>
    <phoneticPr fontId="6" type="noConversion"/>
  </si>
  <si>
    <t>보통이다</t>
    <phoneticPr fontId="6" type="noConversion"/>
  </si>
  <si>
    <t>불만족이다</t>
    <phoneticPr fontId="6" type="noConversion"/>
  </si>
  <si>
    <t>매우 불만족이다</t>
    <phoneticPr fontId="6" type="noConversion"/>
  </si>
  <si>
    <t xml:space="preserve"> 문3) 우리 학교급식에서 사용하고 있는 식재료는 신선하고 품질이 좋은 것을 사용한다고 생각하십니까?</t>
    <phoneticPr fontId="6" type="noConversion"/>
  </si>
  <si>
    <t xml:space="preserve"> 문4) 우리 학교급식은 위생적이고 안전하다고 생각하십니까?</t>
    <phoneticPr fontId="6" type="noConversion"/>
  </si>
  <si>
    <t xml:space="preserve"> 문4-1) 그렇지 않은 이유는 무엇 입니까? </t>
    <phoneticPr fontId="6" type="noConversion"/>
  </si>
  <si>
    <t xml:space="preserve"> 문5) 우리 학교급식 장소는 편안하다고 생각하십니까?</t>
    <phoneticPr fontId="6" type="noConversion"/>
  </si>
  <si>
    <t xml:space="preserve"> 문5-1) 불만족하는 경우 이유는? </t>
    <phoneticPr fontId="6" type="noConversion"/>
  </si>
  <si>
    <r>
      <t xml:space="preserve"> 문</t>
    </r>
    <r>
      <rPr>
        <b/>
        <sz val="11"/>
        <color theme="1"/>
        <rFont val="맑은 고딕"/>
        <family val="3"/>
        <charset val="129"/>
        <scheme val="minor"/>
      </rPr>
      <t xml:space="preserve">6) 우리 학교에서 운영하는 영양 </t>
    </r>
    <r>
      <rPr>
        <b/>
        <sz val="11"/>
        <color theme="1"/>
        <rFont val="맑은 고딕"/>
        <family val="3"/>
        <charset val="129"/>
      </rPr>
      <t xml:space="preserve">∙ 식생활 교육이 도움이 됩니까? </t>
    </r>
    <phoneticPr fontId="6" type="noConversion"/>
  </si>
  <si>
    <t xml:space="preserve"> 문6-1) 그렇지 않은 이유는 무엇입니까?</t>
    <phoneticPr fontId="6" type="noConversion"/>
  </si>
  <si>
    <r>
      <t xml:space="preserve"> 문</t>
    </r>
    <r>
      <rPr>
        <b/>
        <sz val="11"/>
        <color theme="1"/>
        <rFont val="맑은 고딕"/>
        <family val="3"/>
        <charset val="129"/>
        <scheme val="minor"/>
      </rPr>
      <t xml:space="preserve">8) 우리 학교는 급식운영과 관련하여 소통이 잘된다고 생각하십니까? </t>
    </r>
    <phoneticPr fontId="6" type="noConversion"/>
  </si>
  <si>
    <t xml:space="preserve"> 문8-1) 그렇지 않은 이유는 무엇입니까? </t>
    <phoneticPr fontId="6" type="noConversion"/>
  </si>
  <si>
    <t xml:space="preserve"> 문9) 우리 학교급식에 전반적으로 만족합니까?</t>
    <phoneticPr fontId="6" type="noConversion"/>
  </si>
  <si>
    <t xml:space="preserve"> 문9-1) 만족한 이유는? </t>
    <phoneticPr fontId="6" type="noConversion"/>
  </si>
  <si>
    <t xml:space="preserve"> 문9-2)  만족하지 않은 이유는?</t>
    <phoneticPr fontId="6" type="noConversion"/>
  </si>
  <si>
    <t xml:space="preserve"> 문5) 우리학교에서 실시하는 영양·식생활 교육 중 
중점적으로 교육했으면 하는 내용은 무엇입니까?</t>
    <phoneticPr fontId="6" type="noConversion"/>
  </si>
  <si>
    <t xml:space="preserve"> 문4-1) 그렇지 않은 이유는? </t>
    <phoneticPr fontId="6" type="noConversion"/>
  </si>
  <si>
    <r>
      <t xml:space="preserve"> 문</t>
    </r>
    <r>
      <rPr>
        <b/>
        <sz val="11"/>
        <color theme="1"/>
        <rFont val="맑은 고딕"/>
        <family val="3"/>
        <charset val="129"/>
      </rPr>
      <t>3</t>
    </r>
    <r>
      <rPr>
        <b/>
        <sz val="11"/>
        <color theme="1"/>
        <rFont val="맑은 고딕"/>
        <family val="3"/>
        <charset val="129"/>
        <scheme val="minor"/>
      </rPr>
      <t xml:space="preserve">-1)그렇지 않은 이유는 무엇 입니까? </t>
    </r>
    <phoneticPr fontId="6" type="noConversion"/>
  </si>
  <si>
    <t>문1</t>
    <phoneticPr fontId="6" type="noConversion"/>
  </si>
  <si>
    <t>문2</t>
    <phoneticPr fontId="6" type="noConversion"/>
  </si>
  <si>
    <t>문2-1</t>
    <phoneticPr fontId="6" type="noConversion"/>
  </si>
  <si>
    <t>문3</t>
    <phoneticPr fontId="6" type="noConversion"/>
  </si>
  <si>
    <t>문4</t>
    <phoneticPr fontId="6" type="noConversion"/>
  </si>
  <si>
    <t>문5</t>
    <phoneticPr fontId="6" type="noConversion"/>
  </si>
  <si>
    <t>문3-1</t>
    <phoneticPr fontId="6" type="noConversion"/>
  </si>
  <si>
    <t>문4-1</t>
    <phoneticPr fontId="6" type="noConversion"/>
  </si>
  <si>
    <t>문6</t>
    <phoneticPr fontId="6" type="noConversion"/>
  </si>
  <si>
    <t>응답수</t>
  </si>
  <si>
    <t>④
불만족이다</t>
    <phoneticPr fontId="6" type="noConversion"/>
  </si>
  <si>
    <t xml:space="preserve"> 문7) 우리 학교에서 실시하는 영양·식생활 교육 중 </t>
    <phoneticPr fontId="6" type="noConversion"/>
  </si>
  <si>
    <t>중점적으로 교육했으면 하는 내용은 무엇입니까?</t>
  </si>
  <si>
    <t>매우 만족한다</t>
    <phoneticPr fontId="6" type="noConversion"/>
  </si>
  <si>
    <t xml:space="preserve"> 설문지 조사</t>
    <phoneticPr fontId="11" type="noConversion"/>
  </si>
  <si>
    <t xml:space="preserve"> ①백반(밥,국,반찬)</t>
    <phoneticPr fontId="6" type="noConversion"/>
  </si>
  <si>
    <t xml:space="preserve"> ②탕/찌개(김치찌개,사골곰탕)</t>
    <phoneticPr fontId="6" type="noConversion"/>
  </si>
  <si>
    <t xml:space="preserve"> ③일품음식(볶음밥/덮밥등)</t>
    <phoneticPr fontId="6" type="noConversion"/>
  </si>
  <si>
    <t xml:space="preserve"> ④면류(국수,우동)</t>
    <phoneticPr fontId="6" type="noConversion"/>
  </si>
  <si>
    <t xml:space="preserve"> ⑤가리지 않고 다 좋아한다.</t>
    <phoneticPr fontId="6" type="noConversion"/>
  </si>
  <si>
    <t xml:space="preserve"> ⑥기타</t>
    <phoneticPr fontId="6" type="noConversion"/>
  </si>
  <si>
    <t>①조림(닭조림,생선조림등)</t>
    <phoneticPr fontId="6" type="noConversion"/>
  </si>
  <si>
    <t>②무침(나물무침등)</t>
    <phoneticPr fontId="6" type="noConversion"/>
  </si>
  <si>
    <t>③튀김(닭튀김,야채튀김등)</t>
    <phoneticPr fontId="6" type="noConversion"/>
  </si>
  <si>
    <t>④샐러드(감자샐러드,과일샐러드)</t>
    <phoneticPr fontId="6" type="noConversion"/>
  </si>
  <si>
    <t>⑤구이, 전(생선구이,동그랑땡 등)</t>
    <phoneticPr fontId="6" type="noConversion"/>
  </si>
  <si>
    <t>⑥볶음(제육볶음,쇠고기야채볶음 등)</t>
    <phoneticPr fontId="6" type="noConversion"/>
  </si>
  <si>
    <t>①육류(돼지고기,닭고기 등)</t>
    <phoneticPr fontId="6" type="noConversion"/>
  </si>
  <si>
    <t>②생선(고등어,삼치 등)</t>
    <phoneticPr fontId="6" type="noConversion"/>
  </si>
  <si>
    <t>③야채(시금치,상추 등)</t>
    <phoneticPr fontId="6" type="noConversion"/>
  </si>
  <si>
    <t>④감자류(감자,고구마 등)</t>
    <phoneticPr fontId="6" type="noConversion"/>
  </si>
  <si>
    <t>⑤해산물(조개,미역 등)</t>
    <phoneticPr fontId="6" type="noConversion"/>
  </si>
  <si>
    <t>⑥알류(계란,메추리알 등)</t>
    <phoneticPr fontId="6" type="noConversion"/>
  </si>
  <si>
    <t>⓻탕/찌개(된장찌개,오리탕등)</t>
    <phoneticPr fontId="6" type="noConversion"/>
  </si>
  <si>
    <t>⓼찜(달걀찜,두부찜 등)</t>
    <phoneticPr fontId="6" type="noConversion"/>
  </si>
  <si>
    <t>⓻가공식품(햄,소시지,어묵 등)</t>
    <phoneticPr fontId="6" type="noConversion"/>
  </si>
  <si>
    <t>⓼과일(사과,귤)</t>
    <phoneticPr fontId="6" type="noConversion"/>
  </si>
  <si>
    <t>⓽떡류(기정떡,꿀떡)</t>
    <phoneticPr fontId="6" type="noConversion"/>
  </si>
  <si>
    <t>⓾기타</t>
    <phoneticPr fontId="6" type="noConversion"/>
  </si>
  <si>
    <t>1. 우리 학교급식은 맛있다고 생각한다.</t>
    <phoneticPr fontId="11" type="noConversion"/>
  </si>
  <si>
    <t>2. 우리 학교급식에서 내가 먹는 음식의 온도는 적당하다.</t>
    <phoneticPr fontId="11" type="noConversion"/>
  </si>
  <si>
    <t>3. 우리 학교급식에서 제공하고 있는 음식의 양은 적당하다.</t>
    <phoneticPr fontId="11" type="noConversion"/>
  </si>
  <si>
    <t>4. 우리 학교급식은 다양한 종류의 음식이 제공된다.</t>
    <phoneticPr fontId="11" type="noConversion"/>
  </si>
  <si>
    <t>5. 우리 학교급식은 영양적으로 균형있는 식사이다.</t>
    <phoneticPr fontId="6" type="noConversion"/>
  </si>
  <si>
    <t>6. 우리 학교급식은 위생적이다.</t>
    <phoneticPr fontId="11" type="noConversion"/>
  </si>
  <si>
    <t>7. 우리 학교급식에서 사용되는 식재료는 믿을만 하다.</t>
    <phoneticPr fontId="11" type="noConversion"/>
  </si>
  <si>
    <t>8. 우리 학교는 식사와 배식 시 질서에 관해 선생님이나 영양사가 지도를 해 주신다.</t>
    <phoneticPr fontId="11" type="noConversion"/>
  </si>
  <si>
    <t>9. 우리학교에서는 급식에 관한 의견을 조사하거나 또는 건의함,홈페이지 게시판 등을 통해 의견을 제출할 수 있다.</t>
    <phoneticPr fontId="11" type="noConversion"/>
  </si>
  <si>
    <t>10. 우리학교에서는 급식메뉴(식단) 등에 관한 정보를 가정통신문, 홈페이지 게시등으로 제공한다.</t>
    <phoneticPr fontId="6" type="noConversion"/>
  </si>
  <si>
    <t>11. 우리 학교급식에서 배식은 원할하게 이루어진다.</t>
    <phoneticPr fontId="11" type="noConversion"/>
  </si>
  <si>
    <t>12. 나는 전반적으로 학교급식에 만족한다.</t>
    <phoneticPr fontId="6" type="noConversion"/>
  </si>
  <si>
    <t>13. 우리 학교 급식 식사 장소는 편안하다.</t>
    <phoneticPr fontId="11" type="noConversion"/>
  </si>
  <si>
    <t>14.음식을 배식해 주는 배식원(조리종사자, 학부모 도우미, 친구 등)은 친절하다.</t>
    <phoneticPr fontId="6" type="noConversion"/>
  </si>
  <si>
    <t>전체</t>
  </si>
  <si>
    <t>매우 만족한다</t>
  </si>
  <si>
    <t>만족한다</t>
  </si>
  <si>
    <t>보통이다</t>
  </si>
  <si>
    <t>불만족이다</t>
  </si>
  <si>
    <t>매우 불만족이다</t>
  </si>
  <si>
    <t>15. 가장 좋아하는 음식의 종류는 무엇입니까?</t>
    <phoneticPr fontId="11" type="noConversion"/>
  </si>
  <si>
    <t>기호도조사</t>
    <phoneticPr fontId="6" type="noConversion"/>
  </si>
  <si>
    <t>16. 급식에 자주 나오면 좋겠다고 생각되는 조리법의 종류는 무엇입니까?</t>
    <phoneticPr fontId="11" type="noConversion"/>
  </si>
  <si>
    <t>17. 급식에 자주 나오면 좋겠다고 생각되는 재료의 종류는 무엇입니까?</t>
    <phoneticPr fontId="11" type="noConversion"/>
  </si>
  <si>
    <t xml:space="preserve">품질이 좋은 식재료를 납품 받고 있으며 홈페이지 공개 내역(현품설명서, 계약 내역,식재료 식품비 사용 내역을 공개하고 있으며 </t>
    <phoneticPr fontId="6" type="noConversion"/>
  </si>
  <si>
    <t xml:space="preserve">식단표에 친환경 제품 및 원산지를 공개하고 있습니다. 기타 궁금한 내용은 급식시간이나 영양상담실로 문의 하시면 성심것 답변하여 드리겠습니다. </t>
    <phoneticPr fontId="6" type="noConversion"/>
  </si>
  <si>
    <t xml:space="preserve">    학생 여러분들도 학교 급식 게시판 이나 홈페이지를 활용하시길 바랍니다</t>
    <phoneticPr fontId="6" type="noConversion"/>
  </si>
  <si>
    <t>※조치사항- 항상 노력하는 자세로  학생들의 의견을 수렴하여 더욱 맛있는 급식이 되도록 노력하겠습니다.</t>
    <phoneticPr fontId="6" type="noConversion"/>
  </si>
  <si>
    <t>※조치사항- 따뜻한 음식은 보온유지를 잘하고 차가운 음식은 냉장보관하여 온도관리에 더욱 신경을 써서 맛있는 급식이 되도록 하겠습니다.</t>
    <phoneticPr fontId="6" type="noConversion"/>
  </si>
  <si>
    <t>※조치사항-  배식시 정해진양을 잘 나누어 많이 배식되거나 적게 배식되는 일이 없이 배식관리에 신경을 쓰고 교육을 실시하겠습니다.</t>
    <phoneticPr fontId="6" type="noConversion"/>
  </si>
  <si>
    <t>※조치사항-다양한 메뉴 개발에 많은 노력하겠습니다.</t>
    <phoneticPr fontId="6" type="noConversion"/>
  </si>
  <si>
    <t xml:space="preserve">※조치사항-편식교정-식중독예방-영양정보-식사예절-식사요법등의 관련정보를 영양 교육자료로 적극 조사,활용하여 홍보하도록 하겠습니다. </t>
    <phoneticPr fontId="6" type="noConversion"/>
  </si>
  <si>
    <t xml:space="preserve">※조치사항-보다 더 노력하여 위생 안전 점검을 하여 불만족이 없도록 위생적이고 안전한 급식이 되도록 최선을 다하겠습니다. </t>
    <phoneticPr fontId="6" type="noConversion"/>
  </si>
  <si>
    <t xml:space="preserve">※조치사항-우리 학교에서는 아침 식재료 검수를 조리사,영양사가 검수를 참여를 하여 꼼꼼하게 식재료 검수를 실시하고 있으며 </t>
    <phoneticPr fontId="6" type="noConversion"/>
  </si>
  <si>
    <t xml:space="preserve">※조치사항-배식지도와 영양교육 및 영양상담을 통하여 올바른 식습관을 형성 될 수 있도록 보다 더 노력 하겠습니다.    </t>
    <phoneticPr fontId="6" type="noConversion"/>
  </si>
  <si>
    <t xml:space="preserve">※조치사항-건의함이나 게시판 등에 의견제출 위해 건의함과 홈피에 글을 올릴 것을 홍보하도록 하겠으며 또한 앞으로도 선호도 조사나 의견사항 반영을 지속적으로 꾸준히 하겠습니다. </t>
    <phoneticPr fontId="6" type="noConversion"/>
  </si>
  <si>
    <t xml:space="preserve">※조치사항-급식 게시판,매월 홈페이지를 통하여 영양 교육을  실시하고 있습니다.   다양한 영양 정보를 급식 게시판,홈페이지에 게시하도록 노력 하겠습니다. </t>
    <phoneticPr fontId="6" type="noConversion"/>
  </si>
  <si>
    <t>※조치사항-더 다양한 메뉴와 다채로운 음식의 색 조화를 통하여 식사하는데 있어 오감의 만족도를 높이고 질 높은 식품을 사용하여 보다 안전하고 깨끗한 식사를 할 수 있도록 노력하겠습니다.</t>
    <phoneticPr fontId="6" type="noConversion"/>
  </si>
  <si>
    <t>※조치사항- 더욱 편안하고 즐거운 급식실이 되도록 환경개선에 힘쓰겠습니다.</t>
    <phoneticPr fontId="6" type="noConversion"/>
  </si>
  <si>
    <t>※조치사항- 친절교육을 철저히 하여 단한명이라도 불만족이 없게 교육하고 학생들에 말에 귀기울이겠습니다.</t>
    <phoneticPr fontId="6" type="noConversion"/>
  </si>
  <si>
    <t>※조치사항-원할한 배식을 위해 정확하고 신속하게 배식하도록 더욱 노력하겠습니다.</t>
    <phoneticPr fontId="6" type="noConversion"/>
  </si>
  <si>
    <t>※조치사항-한 메뉴에 편중되지 않은 결과에 따라 더욱더 메뉴 개발에 노력하겠습니다.</t>
    <phoneticPr fontId="6" type="noConversion"/>
  </si>
  <si>
    <t xml:space="preserve">※조치사항-싫어하는 음식이 나와서 안먹게되면 편식 습관을 형성하게 되어 성장에 </t>
    <phoneticPr fontId="6" type="noConversion"/>
  </si>
  <si>
    <t xml:space="preserve">불균형을 초래할 수 있습니다.  골고루 영양섭취할 수 있도록 식단 구성에 최선을 다하겠습니다. </t>
  </si>
  <si>
    <t xml:space="preserve">※조치사항-육류,햄류,과일류에 높은 선호도를 보이고 있습니다. 다양한 계절 식재료를 사용하여 </t>
    <phoneticPr fontId="6" type="noConversion"/>
  </si>
  <si>
    <r>
      <t xml:space="preserve">            </t>
    </r>
    <r>
      <rPr>
        <sz val="11"/>
        <color rgb="FFFF0000"/>
        <rFont val="맑은 고딕"/>
        <family val="3"/>
        <charset val="129"/>
        <scheme val="minor"/>
      </rPr>
      <t xml:space="preserve">   식단구성에 힘쓰겠습니다.</t>
    </r>
    <phoneticPr fontId="6" type="noConversion"/>
  </si>
  <si>
    <t xml:space="preserve"> 2022년도 학교급식 만족도,기호도 조사 통계표 (학 생)</t>
    <phoneticPr fontId="11" type="noConversion"/>
  </si>
  <si>
    <t>고려중학교 학생 1,2,3학년 전체 450명 (응답자450명)</t>
    <phoneticPr fontId="11" type="noConversion"/>
  </si>
  <si>
    <t>확인</t>
    <phoneticPr fontId="6" type="noConversion"/>
  </si>
  <si>
    <t>보통 이상 98.9%</t>
    <phoneticPr fontId="6" type="noConversion"/>
  </si>
  <si>
    <t>보통이상 98%</t>
    <phoneticPr fontId="6" type="noConversion"/>
  </si>
  <si>
    <t>보통이상 99.6%</t>
    <phoneticPr fontId="6" type="noConversion"/>
  </si>
  <si>
    <t>보통이상 99.8%</t>
    <phoneticPr fontId="6" type="noConversion"/>
  </si>
  <si>
    <t>보통이상 98.9%</t>
    <phoneticPr fontId="6" type="noConversion"/>
  </si>
  <si>
    <t>보통이상 99.3%</t>
    <phoneticPr fontId="6" type="noConversion"/>
  </si>
  <si>
    <t>보통이상 97.1%</t>
    <phoneticPr fontId="6" type="noConversion"/>
  </si>
  <si>
    <t>보통이상98.9%</t>
    <phoneticPr fontId="6" type="noConversion"/>
  </si>
  <si>
    <t>보통이상99.1%</t>
    <phoneticPr fontId="6" type="noConversion"/>
  </si>
  <si>
    <t>보통이상97.8%</t>
    <phoneticPr fontId="6" type="noConversion"/>
  </si>
  <si>
    <t>보통이상 91.6%</t>
    <phoneticPr fontId="6" type="noConversion"/>
  </si>
  <si>
    <t>보통이상 96.9%</t>
    <phoneticPr fontId="6" type="noConversion"/>
  </si>
  <si>
    <t>보통이상 98.4%</t>
    <phoneticPr fontId="6" type="noConversion"/>
  </si>
  <si>
    <t>2022년 5.11~5.13일까지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</si>
</sst>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77" formatCode="0.0%"/>
  </numFmts>
  <fonts count="33">
    <font>
      <sz val="11"/>
      <color theme="1"/>
      <name val="맑은 고딕"/>
      <family val="2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scheme val="minor"/>
    </font>
    <font>
      <sz val="8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</font>
    <font>
      <sz val="11"/>
      <color theme="1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11"/>
      <color rgb="FF9C6500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11"/>
      <color rgb="FF006100"/>
      <name val="맑은 고딕"/>
      <family val="3"/>
      <charset val="129"/>
      <scheme val="minor"/>
    </font>
    <font>
      <sz val="11"/>
      <name val="돋움"/>
      <family val="3"/>
      <charset val="129"/>
    </font>
    <font>
      <b/>
      <sz val="12"/>
      <name val="맑은 고딕"/>
      <family val="3"/>
      <charset val="129"/>
      <scheme val="minor"/>
    </font>
    <font>
      <b/>
      <sz val="11"/>
      <name val="MD아트체"/>
      <family val="1"/>
      <charset val="129"/>
    </font>
    <font>
      <b/>
      <sz val="20"/>
      <name val="MD아트체"/>
      <family val="1"/>
      <charset val="129"/>
    </font>
    <font>
      <b/>
      <u/>
      <sz val="20"/>
      <name val="MD개성체"/>
      <family val="1"/>
      <charset val="129"/>
    </font>
    <font>
      <sz val="20"/>
      <color theme="0"/>
      <name val="휴먼엑스포"/>
      <family val="1"/>
      <charset val="129"/>
    </font>
    <font>
      <sz val="20"/>
      <name val="휴먼둥근헤드라인"/>
      <family val="1"/>
      <charset val="129"/>
    </font>
    <font>
      <sz val="10"/>
      <color theme="1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b/>
      <sz val="13"/>
      <color theme="1"/>
      <name val="맑은 고딕"/>
      <family val="3"/>
      <charset val="129"/>
      <scheme val="minor"/>
    </font>
    <font>
      <sz val="8"/>
      <color theme="1"/>
      <name val="맑은 고딕"/>
      <family val="3"/>
      <charset val="129"/>
      <scheme val="minor"/>
    </font>
    <font>
      <sz val="8"/>
      <color theme="1"/>
      <name val="맑은 고딕"/>
      <family val="3"/>
      <charset val="129"/>
    </font>
    <font>
      <sz val="8"/>
      <color theme="1"/>
      <name val="맑은 고딕"/>
      <family val="3"/>
      <charset val="129"/>
      <scheme val="major"/>
    </font>
    <font>
      <sz val="22"/>
      <color rgb="FFFF0000"/>
      <name val="맑은 고딕"/>
      <family val="3"/>
      <charset val="129"/>
      <scheme val="minor"/>
    </font>
    <font>
      <sz val="12"/>
      <color rgb="FF0070C0"/>
      <name val="맑은 고딕"/>
      <family val="3"/>
      <charset val="129"/>
      <scheme val="minor"/>
    </font>
    <font>
      <sz val="11"/>
      <color rgb="FF0070C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232C12"/>
        <bgColor indexed="64"/>
      </patternFill>
    </fill>
    <fill>
      <patternFill patternType="solid">
        <fgColor rgb="FF0070C0"/>
        <bgColor indexed="64"/>
      </patternFill>
    </fill>
  </fills>
  <borders count="4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rgb="FFFFFFCC"/>
      </left>
      <right/>
      <top style="double">
        <color rgb="FFFFFFCC"/>
      </top>
      <bottom/>
      <diagonal/>
    </border>
    <border>
      <left style="double">
        <color rgb="FFFFFFCC"/>
      </left>
      <right style="double">
        <color rgb="FFFFFFCC"/>
      </right>
      <top style="double">
        <color rgb="FFFFFFCC"/>
      </top>
      <bottom/>
      <diagonal/>
    </border>
    <border>
      <left style="double">
        <color rgb="FFFFFFCC"/>
      </left>
      <right style="double">
        <color rgb="FFFFFFCC"/>
      </right>
      <top style="double">
        <color rgb="FFFFFFCC"/>
      </top>
      <bottom style="double">
        <color rgb="FFFFFFCC"/>
      </bottom>
      <diagonal/>
    </border>
    <border>
      <left style="double">
        <color rgb="FFFFFFCC"/>
      </left>
      <right/>
      <top style="double">
        <color rgb="FFFFFFCC"/>
      </top>
      <bottom style="double">
        <color rgb="FFFFFFCC"/>
      </bottom>
      <diagonal/>
    </border>
    <border>
      <left style="double">
        <color rgb="FFFFFFCC"/>
      </left>
      <right/>
      <top/>
      <bottom style="double">
        <color rgb="FFFFFFCC"/>
      </bottom>
      <diagonal/>
    </border>
    <border>
      <left style="double">
        <color rgb="FFFFFFCC"/>
      </left>
      <right style="double">
        <color rgb="FFFFFFCC"/>
      </right>
      <top/>
      <bottom style="double">
        <color rgb="FFFFFFCC"/>
      </bottom>
      <diagonal/>
    </border>
    <border>
      <left/>
      <right style="thick">
        <color rgb="FFFF9900"/>
      </right>
      <top/>
      <bottom style="thick">
        <color rgb="FFFF9900"/>
      </bottom>
      <diagonal/>
    </border>
    <border>
      <left/>
      <right/>
      <top/>
      <bottom style="thick">
        <color rgb="FFFF9900"/>
      </bottom>
      <diagonal/>
    </border>
    <border>
      <left style="thin">
        <color indexed="64"/>
      </left>
      <right/>
      <top/>
      <bottom style="thick">
        <color rgb="FFFF9900"/>
      </bottom>
      <diagonal/>
    </border>
    <border>
      <left/>
      <right style="double">
        <color rgb="FFFFFFCC"/>
      </right>
      <top style="double">
        <color rgb="FFFFFFCC"/>
      </top>
      <bottom style="double">
        <color rgb="FFFFFFCC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7">
    <xf numFmtId="0" fontId="0" fillId="0" borderId="0"/>
    <xf numFmtId="9" fontId="5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0" borderId="0">
      <alignment vertical="center"/>
    </xf>
    <xf numFmtId="0" fontId="4" fillId="0" borderId="0">
      <alignment vertical="center"/>
    </xf>
    <xf numFmtId="0" fontId="15" fillId="0" borderId="0"/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226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176" fontId="7" fillId="0" borderId="4" xfId="0" applyNumberFormat="1" applyFont="1" applyBorder="1" applyAlignment="1">
      <alignment horizontal="center" vertical="center"/>
    </xf>
    <xf numFmtId="176" fontId="8" fillId="0" borderId="4" xfId="0" applyNumberFormat="1" applyFont="1" applyBorder="1" applyAlignment="1">
      <alignment horizontal="center" vertical="center" wrapText="1"/>
    </xf>
    <xf numFmtId="176" fontId="7" fillId="0" borderId="4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4" xfId="0" applyBorder="1"/>
    <xf numFmtId="177" fontId="0" fillId="0" borderId="4" xfId="1" applyNumberFormat="1" applyFont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176" fontId="8" fillId="0" borderId="4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176" fontId="8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177" fontId="0" fillId="0" borderId="0" xfId="1" applyNumberFormat="1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176" fontId="8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4" xfId="0" applyFill="1" applyBorder="1" applyAlignment="1">
      <alignment horizontal="center"/>
    </xf>
    <xf numFmtId="176" fontId="7" fillId="0" borderId="11" xfId="0" applyNumberFormat="1" applyFont="1" applyBorder="1" applyAlignment="1">
      <alignment horizontal="center" vertical="center"/>
    </xf>
    <xf numFmtId="176" fontId="8" fillId="0" borderId="11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0" fontId="10" fillId="0" borderId="0" xfId="2">
      <alignment vertical="center"/>
    </xf>
    <xf numFmtId="0" fontId="10" fillId="0" borderId="9" xfId="2" applyBorder="1" applyAlignment="1">
      <alignment horizontal="center" vertical="center"/>
    </xf>
    <xf numFmtId="0" fontId="10" fillId="0" borderId="4" xfId="2" applyBorder="1" applyAlignment="1">
      <alignment horizontal="center" vertical="center"/>
    </xf>
    <xf numFmtId="0" fontId="12" fillId="4" borderId="4" xfId="3" applyBorder="1" applyAlignment="1">
      <alignment horizontal="center" vertical="center"/>
    </xf>
    <xf numFmtId="0" fontId="13" fillId="0" borderId="0" xfId="2" applyFont="1">
      <alignment vertical="center"/>
    </xf>
    <xf numFmtId="0" fontId="17" fillId="0" borderId="0" xfId="5" applyFont="1">
      <alignment vertical="center"/>
    </xf>
    <xf numFmtId="0" fontId="18" fillId="0" borderId="0" xfId="5" applyFont="1" applyBorder="1" applyAlignment="1">
      <alignment horizontal="center" vertical="center"/>
    </xf>
    <xf numFmtId="0" fontId="19" fillId="0" borderId="0" xfId="5" applyFont="1" applyBorder="1" applyAlignment="1">
      <alignment horizontal="center" vertical="center"/>
    </xf>
    <xf numFmtId="0" fontId="21" fillId="0" borderId="0" xfId="5" applyFont="1" applyFill="1" applyBorder="1" applyAlignment="1">
      <alignment vertical="center"/>
    </xf>
    <xf numFmtId="177" fontId="10" fillId="0" borderId="4" xfId="1" applyNumberFormat="1" applyFont="1" applyBorder="1" applyAlignment="1">
      <alignment horizontal="center" vertical="center"/>
    </xf>
    <xf numFmtId="1" fontId="10" fillId="0" borderId="4" xfId="2" applyNumberFormat="1" applyBorder="1" applyAlignment="1">
      <alignment horizontal="center" vertical="center"/>
    </xf>
    <xf numFmtId="1" fontId="10" fillId="0" borderId="0" xfId="2" applyNumberFormat="1" applyBorder="1" applyAlignment="1">
      <alignment horizontal="center" vertical="center"/>
    </xf>
    <xf numFmtId="177" fontId="10" fillId="0" borderId="0" xfId="1" applyNumberFormat="1" applyFont="1" applyBorder="1" applyAlignment="1">
      <alignment horizontal="center" vertical="center"/>
    </xf>
    <xf numFmtId="0" fontId="10" fillId="0" borderId="0" xfId="2" applyBorder="1">
      <alignment vertical="center"/>
    </xf>
    <xf numFmtId="0" fontId="0" fillId="0" borderId="0" xfId="0" applyBorder="1" applyAlignment="1">
      <alignment horizontal="center"/>
    </xf>
    <xf numFmtId="0" fontId="0" fillId="0" borderId="0" xfId="0" applyFill="1"/>
    <xf numFmtId="0" fontId="7" fillId="0" borderId="0" xfId="0" applyFont="1" applyFill="1" applyBorder="1" applyAlignment="1">
      <alignment vertical="center"/>
    </xf>
    <xf numFmtId="176" fontId="7" fillId="0" borderId="4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7" fillId="0" borderId="0" xfId="0" applyFont="1" applyFill="1" applyBorder="1" applyAlignment="1">
      <alignment vertical="center" wrapText="1"/>
    </xf>
    <xf numFmtId="176" fontId="7" fillId="0" borderId="28" xfId="0" applyNumberFormat="1" applyFont="1" applyBorder="1" applyAlignment="1">
      <alignment horizontal="center" vertical="center"/>
    </xf>
    <xf numFmtId="176" fontId="7" fillId="0" borderId="29" xfId="0" applyNumberFormat="1" applyFont="1" applyBorder="1" applyAlignment="1">
      <alignment horizontal="center" vertical="center" wrapText="1"/>
    </xf>
    <xf numFmtId="0" fontId="0" fillId="0" borderId="28" xfId="0" applyBorder="1" applyAlignment="1">
      <alignment horizontal="center"/>
    </xf>
    <xf numFmtId="2" fontId="0" fillId="0" borderId="29" xfId="0" applyNumberFormat="1" applyBorder="1" applyAlignment="1">
      <alignment horizontal="center"/>
    </xf>
    <xf numFmtId="0" fontId="0" fillId="0" borderId="31" xfId="0" applyBorder="1" applyAlignment="1">
      <alignment horizontal="center"/>
    </xf>
    <xf numFmtId="176" fontId="7" fillId="0" borderId="33" xfId="0" applyNumberFormat="1" applyFont="1" applyBorder="1" applyAlignment="1">
      <alignment horizontal="center" vertical="center"/>
    </xf>
    <xf numFmtId="176" fontId="8" fillId="0" borderId="29" xfId="0" applyNumberFormat="1" applyFont="1" applyBorder="1" applyAlignment="1">
      <alignment horizontal="center" vertical="center" wrapText="1"/>
    </xf>
    <xf numFmtId="177" fontId="0" fillId="0" borderId="29" xfId="1" applyNumberFormat="1" applyFont="1" applyBorder="1" applyAlignment="1">
      <alignment horizontal="center"/>
    </xf>
    <xf numFmtId="177" fontId="0" fillId="0" borderId="31" xfId="1" applyNumberFormat="1" applyFont="1" applyBorder="1" applyAlignment="1">
      <alignment horizontal="center"/>
    </xf>
    <xf numFmtId="177" fontId="0" fillId="0" borderId="32" xfId="1" applyNumberFormat="1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2" xfId="0" applyBorder="1" applyAlignment="1">
      <alignment horizontal="center"/>
    </xf>
    <xf numFmtId="176" fontId="8" fillId="0" borderId="29" xfId="0" applyNumberFormat="1" applyFont="1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29" xfId="0" applyBorder="1"/>
    <xf numFmtId="9" fontId="0" fillId="0" borderId="4" xfId="1" applyFont="1" applyBorder="1" applyAlignment="1">
      <alignment horizontal="center"/>
    </xf>
    <xf numFmtId="9" fontId="0" fillId="0" borderId="0" xfId="1" applyFont="1" applyBorder="1" applyAlignment="1">
      <alignment horizontal="center"/>
    </xf>
    <xf numFmtId="9" fontId="0" fillId="0" borderId="0" xfId="1" applyFont="1" applyAlignment="1"/>
    <xf numFmtId="0" fontId="10" fillId="0" borderId="0" xfId="2">
      <alignment vertical="center"/>
    </xf>
    <xf numFmtId="0" fontId="10" fillId="0" borderId="4" xfId="2" applyBorder="1" applyAlignment="1">
      <alignment horizontal="center" vertical="center"/>
    </xf>
    <xf numFmtId="0" fontId="12" fillId="4" borderId="4" xfId="3" applyBorder="1" applyAlignment="1">
      <alignment horizontal="center" vertical="center"/>
    </xf>
    <xf numFmtId="0" fontId="10" fillId="0" borderId="0" xfId="2" applyBorder="1" applyAlignment="1">
      <alignment horizontal="center" vertical="center"/>
    </xf>
    <xf numFmtId="177" fontId="10" fillId="0" borderId="4" xfId="2" applyNumberFormat="1" applyBorder="1" applyAlignment="1">
      <alignment horizontal="center" vertical="center"/>
    </xf>
    <xf numFmtId="0" fontId="0" fillId="0" borderId="30" xfId="0" applyBorder="1" applyAlignment="1">
      <alignment horizontal="center"/>
    </xf>
    <xf numFmtId="0" fontId="0" fillId="0" borderId="34" xfId="0" applyBorder="1"/>
    <xf numFmtId="0" fontId="0" fillId="0" borderId="34" xfId="0" applyBorder="1" applyAlignment="1">
      <alignment horizontal="center"/>
    </xf>
    <xf numFmtId="177" fontId="10" fillId="0" borderId="0" xfId="2" applyNumberFormat="1">
      <alignment vertical="center"/>
    </xf>
    <xf numFmtId="177" fontId="0" fillId="0" borderId="0" xfId="0" applyNumberFormat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8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2" fontId="0" fillId="0" borderId="29" xfId="0" applyNumberFormat="1" applyBorder="1" applyAlignment="1">
      <alignment horizontal="center" vertical="center" shrinkToFit="1"/>
    </xf>
    <xf numFmtId="0" fontId="0" fillId="0" borderId="0" xfId="0" applyBorder="1" applyAlignment="1">
      <alignment horizontal="center"/>
    </xf>
    <xf numFmtId="0" fontId="24" fillId="0" borderId="4" xfId="3" applyFont="1" applyFill="1" applyBorder="1" applyAlignment="1">
      <alignment horizontal="center" vertical="center"/>
    </xf>
    <xf numFmtId="0" fontId="7" fillId="0" borderId="0" xfId="2" applyFont="1" applyAlignment="1">
      <alignment vertical="center"/>
    </xf>
    <xf numFmtId="177" fontId="7" fillId="0" borderId="0" xfId="2" applyNumberFormat="1" applyFont="1" applyAlignment="1">
      <alignment horizontal="left" vertical="center"/>
    </xf>
    <xf numFmtId="0" fontId="7" fillId="0" borderId="0" xfId="2" applyFont="1">
      <alignment vertical="center"/>
    </xf>
    <xf numFmtId="0" fontId="10" fillId="0" borderId="0" xfId="2">
      <alignment vertical="center"/>
    </xf>
    <xf numFmtId="0" fontId="10" fillId="0" borderId="0" xfId="2" applyFill="1">
      <alignment vertical="center"/>
    </xf>
    <xf numFmtId="0" fontId="28" fillId="0" borderId="0" xfId="6" applyFont="1" applyBorder="1" applyAlignment="1">
      <alignment horizontal="left" vertical="center"/>
    </xf>
    <xf numFmtId="177" fontId="10" fillId="0" borderId="0" xfId="2" applyNumberFormat="1" applyBorder="1" applyAlignment="1">
      <alignment horizontal="center" vertical="center"/>
    </xf>
    <xf numFmtId="0" fontId="15" fillId="0" borderId="35" xfId="5" applyBorder="1">
      <alignment vertical="center"/>
    </xf>
    <xf numFmtId="0" fontId="15" fillId="0" borderId="0" xfId="5" applyBorder="1">
      <alignment vertical="center"/>
    </xf>
    <xf numFmtId="0" fontId="15" fillId="0" borderId="36" xfId="5" applyBorder="1">
      <alignment vertical="center"/>
    </xf>
    <xf numFmtId="0" fontId="7" fillId="0" borderId="35" xfId="2" applyFont="1" applyBorder="1">
      <alignment vertical="center"/>
    </xf>
    <xf numFmtId="0" fontId="10" fillId="0" borderId="36" xfId="2" applyBorder="1">
      <alignment vertical="center"/>
    </xf>
    <xf numFmtId="0" fontId="10" fillId="0" borderId="35" xfId="2" applyBorder="1">
      <alignment vertical="center"/>
    </xf>
    <xf numFmtId="0" fontId="10" fillId="0" borderId="0" xfId="2" applyFill="1" applyBorder="1">
      <alignment vertical="center"/>
    </xf>
    <xf numFmtId="0" fontId="10" fillId="0" borderId="36" xfId="2" applyFill="1" applyBorder="1">
      <alignment vertical="center"/>
    </xf>
    <xf numFmtId="177" fontId="10" fillId="0" borderId="0" xfId="2" applyNumberFormat="1" applyBorder="1">
      <alignment vertical="center"/>
    </xf>
    <xf numFmtId="0" fontId="28" fillId="0" borderId="35" xfId="6" applyFont="1" applyBorder="1" applyAlignment="1">
      <alignment horizontal="left" vertical="center"/>
    </xf>
    <xf numFmtId="0" fontId="10" fillId="0" borderId="31" xfId="2" applyBorder="1" applyAlignment="1">
      <alignment horizontal="center" vertical="center"/>
    </xf>
    <xf numFmtId="0" fontId="10" fillId="0" borderId="34" xfId="2" applyBorder="1">
      <alignment vertical="center"/>
    </xf>
    <xf numFmtId="0" fontId="10" fillId="0" borderId="43" xfId="2" applyBorder="1">
      <alignment vertical="center"/>
    </xf>
    <xf numFmtId="1" fontId="10" fillId="0" borderId="0" xfId="2" applyNumberFormat="1">
      <alignment vertical="center"/>
    </xf>
    <xf numFmtId="0" fontId="10" fillId="0" borderId="0" xfId="2">
      <alignment vertical="center"/>
    </xf>
    <xf numFmtId="1" fontId="10" fillId="0" borderId="0" xfId="2" applyNumberFormat="1" applyBorder="1" applyAlignment="1">
      <alignment horizontal="center" vertical="center"/>
    </xf>
    <xf numFmtId="177" fontId="10" fillId="0" borderId="0" xfId="1" applyNumberFormat="1" applyFont="1" applyBorder="1" applyAlignment="1">
      <alignment horizontal="center" vertical="center"/>
    </xf>
    <xf numFmtId="0" fontId="10" fillId="0" borderId="0" xfId="2" applyBorder="1">
      <alignment vertical="center"/>
    </xf>
    <xf numFmtId="0" fontId="10" fillId="0" borderId="0" xfId="2" applyBorder="1" applyAlignment="1">
      <alignment horizontal="center" vertical="center"/>
    </xf>
    <xf numFmtId="177" fontId="10" fillId="0" borderId="0" xfId="2" applyNumberFormat="1">
      <alignment vertical="center"/>
    </xf>
    <xf numFmtId="0" fontId="22" fillId="0" borderId="0" xfId="2" applyFont="1" applyBorder="1" applyAlignment="1">
      <alignment horizontal="center" vertical="distributed" wrapText="1"/>
    </xf>
    <xf numFmtId="0" fontId="22" fillId="0" borderId="0" xfId="2" applyFont="1" applyBorder="1" applyAlignment="1">
      <alignment horizontal="center" vertical="distributed"/>
    </xf>
    <xf numFmtId="177" fontId="7" fillId="0" borderId="0" xfId="2" applyNumberFormat="1" applyFont="1" applyAlignment="1">
      <alignment horizontal="left" vertical="center"/>
    </xf>
    <xf numFmtId="177" fontId="10" fillId="0" borderId="0" xfId="2" applyNumberFormat="1" applyBorder="1" applyAlignment="1">
      <alignment horizontal="center" vertical="center"/>
    </xf>
    <xf numFmtId="0" fontId="10" fillId="0" borderId="36" xfId="2" applyBorder="1">
      <alignment vertical="center"/>
    </xf>
    <xf numFmtId="177" fontId="10" fillId="0" borderId="0" xfId="2" applyNumberFormat="1" applyBorder="1">
      <alignment vertical="center"/>
    </xf>
    <xf numFmtId="0" fontId="7" fillId="0" borderId="0" xfId="2" applyFont="1" applyAlignment="1">
      <alignment horizontal="center" vertical="center"/>
    </xf>
    <xf numFmtId="0" fontId="7" fillId="0" borderId="0" xfId="2" applyFont="1" applyAlignment="1">
      <alignment horizontal="left" vertical="center"/>
    </xf>
    <xf numFmtId="0" fontId="23" fillId="0" borderId="0" xfId="2" applyFont="1" applyBorder="1" applyAlignment="1">
      <alignment horizontal="center" vertical="distributed"/>
    </xf>
    <xf numFmtId="0" fontId="7" fillId="0" borderId="0" xfId="2" applyFont="1" applyBorder="1" applyAlignment="1">
      <alignment horizontal="center" vertical="center"/>
    </xf>
    <xf numFmtId="0" fontId="30" fillId="0" borderId="0" xfId="2" applyFont="1">
      <alignment vertical="center"/>
    </xf>
    <xf numFmtId="0" fontId="10" fillId="0" borderId="0" xfId="2" applyAlignment="1">
      <alignment vertical="center"/>
    </xf>
    <xf numFmtId="0" fontId="31" fillId="0" borderId="0" xfId="2" applyFont="1" applyBorder="1">
      <alignment vertical="center"/>
    </xf>
    <xf numFmtId="0" fontId="32" fillId="0" borderId="0" xfId="2" applyFont="1">
      <alignment vertical="center"/>
    </xf>
    <xf numFmtId="0" fontId="31" fillId="0" borderId="0" xfId="2" applyFont="1">
      <alignment vertical="center"/>
    </xf>
    <xf numFmtId="0" fontId="32" fillId="0" borderId="35" xfId="2" applyFont="1" applyBorder="1">
      <alignment vertical="center"/>
    </xf>
    <xf numFmtId="0" fontId="26" fillId="0" borderId="0" xfId="6" applyFont="1" applyBorder="1" applyAlignment="1">
      <alignment horizontal="left" vertical="center"/>
    </xf>
    <xf numFmtId="0" fontId="26" fillId="0" borderId="24" xfId="6" applyFont="1" applyBorder="1" applyAlignment="1">
      <alignment vertical="center"/>
    </xf>
    <xf numFmtId="0" fontId="10" fillId="0" borderId="47" xfId="2" applyBorder="1">
      <alignment vertic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7" fillId="2" borderId="23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2" borderId="23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7" fillId="2" borderId="38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39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0" fontId="7" fillId="2" borderId="38" xfId="0" applyFont="1" applyFill="1" applyBorder="1" applyAlignment="1">
      <alignment horizontal="center" vertical="center"/>
    </xf>
    <xf numFmtId="0" fontId="7" fillId="2" borderId="39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26" fillId="0" borderId="41" xfId="6" applyFont="1" applyBorder="1" applyAlignment="1">
      <alignment horizontal="left" vertical="center"/>
    </xf>
    <xf numFmtId="0" fontId="26" fillId="0" borderId="42" xfId="6" applyFont="1" applyBorder="1" applyAlignment="1">
      <alignment horizontal="left" vertical="center"/>
    </xf>
    <xf numFmtId="0" fontId="26" fillId="0" borderId="40" xfId="6" applyFont="1" applyBorder="1" applyAlignment="1">
      <alignment horizontal="left" vertical="center"/>
    </xf>
    <xf numFmtId="0" fontId="26" fillId="0" borderId="7" xfId="6" applyFont="1" applyBorder="1" applyAlignment="1">
      <alignment horizontal="left" vertical="center"/>
    </xf>
    <xf numFmtId="0" fontId="10" fillId="0" borderId="40" xfId="2" applyBorder="1" applyAlignment="1">
      <alignment horizontal="center" vertical="center"/>
    </xf>
    <xf numFmtId="0" fontId="10" fillId="0" borderId="7" xfId="2" applyBorder="1" applyAlignment="1">
      <alignment horizontal="center" vertical="center"/>
    </xf>
    <xf numFmtId="0" fontId="28" fillId="0" borderId="40" xfId="6" applyFont="1" applyBorder="1" applyAlignment="1">
      <alignment horizontal="left" vertical="center"/>
    </xf>
    <xf numFmtId="0" fontId="28" fillId="0" borderId="6" xfId="6" applyFont="1" applyBorder="1" applyAlignment="1">
      <alignment horizontal="left" vertical="center"/>
    </xf>
    <xf numFmtId="0" fontId="27" fillId="0" borderId="40" xfId="6" applyFont="1" applyBorder="1" applyAlignment="1">
      <alignment horizontal="left" vertical="center"/>
    </xf>
    <xf numFmtId="0" fontId="27" fillId="0" borderId="7" xfId="6" applyFont="1" applyBorder="1" applyAlignment="1">
      <alignment horizontal="left" vertical="center"/>
    </xf>
    <xf numFmtId="177" fontId="7" fillId="0" borderId="0" xfId="2" applyNumberFormat="1" applyFont="1" applyBorder="1" applyAlignment="1">
      <alignment horizontal="left" vertical="center"/>
    </xf>
    <xf numFmtId="0" fontId="7" fillId="0" borderId="36" xfId="2" applyFont="1" applyBorder="1" applyAlignment="1">
      <alignment horizontal="left" vertical="center"/>
    </xf>
    <xf numFmtId="0" fontId="7" fillId="0" borderId="3" xfId="2" applyFont="1" applyBorder="1" applyAlignment="1">
      <alignment horizontal="center" vertical="center"/>
    </xf>
    <xf numFmtId="0" fontId="7" fillId="0" borderId="0" xfId="2" applyFont="1" applyBorder="1" applyAlignment="1">
      <alignment horizontal="center" vertical="center"/>
    </xf>
    <xf numFmtId="0" fontId="12" fillId="4" borderId="40" xfId="3" applyBorder="1" applyAlignment="1">
      <alignment horizontal="center" vertical="center"/>
    </xf>
    <xf numFmtId="0" fontId="12" fillId="4" borderId="7" xfId="3" applyBorder="1" applyAlignment="1">
      <alignment horizontal="center" vertical="center"/>
    </xf>
    <xf numFmtId="0" fontId="29" fillId="0" borderId="44" xfId="2" applyFont="1" applyBorder="1" applyAlignment="1">
      <alignment horizontal="center" vertical="center"/>
    </xf>
    <xf numFmtId="0" fontId="29" fillId="0" borderId="45" xfId="2" applyFont="1" applyBorder="1" applyAlignment="1">
      <alignment horizontal="center" vertical="center"/>
    </xf>
    <xf numFmtId="0" fontId="29" fillId="0" borderId="46" xfId="2" applyFont="1" applyBorder="1" applyAlignment="1">
      <alignment horizontal="center" vertical="center"/>
    </xf>
    <xf numFmtId="0" fontId="22" fillId="0" borderId="5" xfId="2" applyFont="1" applyBorder="1" applyAlignment="1">
      <alignment horizontal="center" vertical="distributed" wrapText="1"/>
    </xf>
    <xf numFmtId="0" fontId="22" fillId="0" borderId="7" xfId="2" applyFont="1" applyBorder="1" applyAlignment="1">
      <alignment horizontal="center" vertical="distributed"/>
    </xf>
    <xf numFmtId="0" fontId="12" fillId="4" borderId="5" xfId="3" applyBorder="1" applyAlignment="1">
      <alignment horizontal="center" vertical="center"/>
    </xf>
    <xf numFmtId="0" fontId="10" fillId="0" borderId="5" xfId="2" applyBorder="1" applyAlignment="1">
      <alignment horizontal="center" vertical="center"/>
    </xf>
    <xf numFmtId="177" fontId="7" fillId="0" borderId="0" xfId="2" applyNumberFormat="1" applyFont="1" applyAlignment="1">
      <alignment horizontal="left" vertical="center"/>
    </xf>
    <xf numFmtId="0" fontId="7" fillId="0" borderId="0" xfId="2" applyFont="1" applyAlignment="1">
      <alignment horizontal="left" vertical="center"/>
    </xf>
    <xf numFmtId="0" fontId="7" fillId="0" borderId="0" xfId="2" applyFont="1" applyAlignment="1">
      <alignment horizontal="center" vertical="center"/>
    </xf>
    <xf numFmtId="0" fontId="20" fillId="6" borderId="21" xfId="5" applyFont="1" applyFill="1" applyBorder="1" applyAlignment="1">
      <alignment horizontal="center" vertical="center"/>
    </xf>
    <xf numFmtId="0" fontId="20" fillId="6" borderId="20" xfId="5" applyFont="1" applyFill="1" applyBorder="1" applyAlignment="1">
      <alignment horizontal="center" vertical="center"/>
    </xf>
    <xf numFmtId="0" fontId="20" fillId="6" borderId="19" xfId="5" applyFont="1" applyFill="1" applyBorder="1" applyAlignment="1">
      <alignment horizontal="center" vertical="center"/>
    </xf>
    <xf numFmtId="0" fontId="14" fillId="3" borderId="18" xfId="4" applyBorder="1" applyAlignment="1">
      <alignment horizontal="left" vertical="center"/>
    </xf>
    <xf numFmtId="0" fontId="14" fillId="3" borderId="17" xfId="4" applyBorder="1" applyAlignment="1">
      <alignment horizontal="left" vertical="center"/>
    </xf>
    <xf numFmtId="0" fontId="14" fillId="3" borderId="15" xfId="4" applyBorder="1" applyAlignment="1">
      <alignment horizontal="left" vertical="center"/>
    </xf>
    <xf numFmtId="0" fontId="14" fillId="3" borderId="16" xfId="4" applyBorder="1" applyAlignment="1">
      <alignment horizontal="left" vertical="center"/>
    </xf>
    <xf numFmtId="0" fontId="14" fillId="3" borderId="14" xfId="4" applyBorder="1" applyAlignment="1">
      <alignment horizontal="left" vertical="center"/>
    </xf>
    <xf numFmtId="0" fontId="14" fillId="3" borderId="13" xfId="4" applyBorder="1" applyAlignment="1">
      <alignment horizontal="left" vertical="center"/>
    </xf>
    <xf numFmtId="0" fontId="16" fillId="5" borderId="16" xfId="5" applyFont="1" applyFill="1" applyBorder="1" applyAlignment="1">
      <alignment horizontal="center" vertical="center"/>
    </xf>
    <xf numFmtId="0" fontId="16" fillId="5" borderId="22" xfId="5" applyFont="1" applyFill="1" applyBorder="1" applyAlignment="1">
      <alignment horizontal="center" vertical="center"/>
    </xf>
    <xf numFmtId="0" fontId="23" fillId="0" borderId="0" xfId="2" applyFont="1" applyBorder="1" applyAlignment="1">
      <alignment horizontal="center" vertical="distributed"/>
    </xf>
    <xf numFmtId="0" fontId="25" fillId="0" borderId="3" xfId="2" applyFont="1" applyBorder="1" applyAlignment="1">
      <alignment horizontal="center" vertical="center"/>
    </xf>
    <xf numFmtId="0" fontId="25" fillId="0" borderId="0" xfId="2" applyFont="1" applyAlignment="1">
      <alignment horizontal="center" vertical="center"/>
    </xf>
    <xf numFmtId="177" fontId="25" fillId="0" borderId="0" xfId="2" applyNumberFormat="1" applyFont="1" applyAlignment="1">
      <alignment horizontal="left" vertical="center"/>
    </xf>
    <xf numFmtId="0" fontId="25" fillId="0" borderId="0" xfId="2" applyFont="1" applyAlignment="1">
      <alignment horizontal="left" vertical="center"/>
    </xf>
    <xf numFmtId="0" fontId="7" fillId="7" borderId="23" xfId="0" applyFont="1" applyFill="1" applyBorder="1" applyAlignment="1">
      <alignment horizontal="center" vertical="center"/>
    </xf>
    <xf numFmtId="0" fontId="7" fillId="7" borderId="24" xfId="0" applyFont="1" applyFill="1" applyBorder="1" applyAlignment="1">
      <alignment horizontal="center" vertical="center"/>
    </xf>
    <xf numFmtId="0" fontId="7" fillId="7" borderId="25" xfId="0" applyFont="1" applyFill="1" applyBorder="1" applyAlignment="1">
      <alignment horizontal="center" vertical="center"/>
    </xf>
    <xf numFmtId="0" fontId="7" fillId="7" borderId="26" xfId="0" applyFont="1" applyFill="1" applyBorder="1" applyAlignment="1">
      <alignment horizontal="center" vertical="center"/>
    </xf>
    <xf numFmtId="0" fontId="7" fillId="7" borderId="12" xfId="0" applyFont="1" applyFill="1" applyBorder="1" applyAlignment="1">
      <alignment horizontal="center" vertical="center"/>
    </xf>
    <xf numFmtId="0" fontId="7" fillId="7" borderId="27" xfId="0" applyFont="1" applyFill="1" applyBorder="1" applyAlignment="1">
      <alignment horizontal="center" vertical="center"/>
    </xf>
    <xf numFmtId="0" fontId="7" fillId="7" borderId="35" xfId="0" applyFont="1" applyFill="1" applyBorder="1" applyAlignment="1">
      <alignment horizontal="center" vertical="center"/>
    </xf>
    <xf numFmtId="0" fontId="7" fillId="7" borderId="0" xfId="0" applyFont="1" applyFill="1" applyBorder="1" applyAlignment="1">
      <alignment horizontal="center" vertical="center"/>
    </xf>
    <xf numFmtId="0" fontId="7" fillId="7" borderId="36" xfId="0" applyFont="1" applyFill="1" applyBorder="1" applyAlignment="1">
      <alignment horizontal="center" vertical="center"/>
    </xf>
    <xf numFmtId="0" fontId="7" fillId="7" borderId="23" xfId="0" applyFont="1" applyFill="1" applyBorder="1" applyAlignment="1">
      <alignment horizontal="center" vertical="center" wrapText="1"/>
    </xf>
    <xf numFmtId="0" fontId="7" fillId="7" borderId="24" xfId="0" applyFont="1" applyFill="1" applyBorder="1" applyAlignment="1">
      <alignment horizontal="center" vertical="center" wrapText="1"/>
    </xf>
    <xf numFmtId="0" fontId="7" fillId="7" borderId="25" xfId="0" applyFont="1" applyFill="1" applyBorder="1" applyAlignment="1">
      <alignment horizontal="center" vertical="center" wrapText="1"/>
    </xf>
    <xf numFmtId="0" fontId="7" fillId="7" borderId="35" xfId="0" applyFont="1" applyFill="1" applyBorder="1" applyAlignment="1">
      <alignment horizontal="center" vertical="center" wrapText="1"/>
    </xf>
    <xf numFmtId="0" fontId="7" fillId="7" borderId="0" xfId="0" applyFont="1" applyFill="1" applyBorder="1" applyAlignment="1">
      <alignment horizontal="center" vertical="center" wrapText="1"/>
    </xf>
    <xf numFmtId="0" fontId="7" fillId="7" borderId="36" xfId="0" applyFont="1" applyFill="1" applyBorder="1" applyAlignment="1">
      <alignment horizontal="center" vertical="center" wrapText="1"/>
    </xf>
  </cellXfs>
  <cellStyles count="17">
    <cellStyle name="백분율" xfId="1" builtinId="5"/>
    <cellStyle name="보통 2" xfId="3" xr:uid="{00000000-0005-0000-0000-000001000000}"/>
    <cellStyle name="좋음 2" xfId="4" xr:uid="{00000000-0005-0000-0000-000002000000}"/>
    <cellStyle name="표준" xfId="0" builtinId="0"/>
    <cellStyle name="표준 2" xfId="2" xr:uid="{00000000-0005-0000-0000-000004000000}"/>
    <cellStyle name="표준 2 2" xfId="5" xr:uid="{00000000-0005-0000-0000-000005000000}"/>
    <cellStyle name="표준 2 3" xfId="7" xr:uid="{00000000-0005-0000-0000-000006000000}"/>
    <cellStyle name="표준 3" xfId="6" xr:uid="{00000000-0005-0000-0000-000007000000}"/>
    <cellStyle name="표준 3 2" xfId="8" xr:uid="{00000000-0005-0000-0000-000008000000}"/>
    <cellStyle name="표준 3 2 2" xfId="11" xr:uid="{00000000-0005-0000-0000-000009000000}"/>
    <cellStyle name="표준 3 2 3" xfId="15" xr:uid="{00000000-0005-0000-0000-00000A000000}"/>
    <cellStyle name="표준 3 3" xfId="9" xr:uid="{00000000-0005-0000-0000-00000B000000}"/>
    <cellStyle name="표준 3 3 2" xfId="12" xr:uid="{00000000-0005-0000-0000-00000C000000}"/>
    <cellStyle name="표준 3 3 3" xfId="16" xr:uid="{00000000-0005-0000-0000-00000D000000}"/>
    <cellStyle name="표준 3 4" xfId="10" xr:uid="{00000000-0005-0000-0000-00000E000000}"/>
    <cellStyle name="표준 3 5" xfId="14" xr:uid="{00000000-0005-0000-0000-00000F000000}"/>
    <cellStyle name="표준 4" xfId="13" xr:uid="{00000000-0005-0000-0000-000010000000}"/>
  </cellStyles>
  <dxfs count="0"/>
  <tableStyles count="0" defaultTableStyle="TableStyleMedium2" defaultPivotStyle="PivotStyleMedium9"/>
  <colors>
    <mruColors>
      <color rgb="FFFF99FF"/>
      <color rgb="FF99FF99"/>
      <color rgb="FF8F4991"/>
      <color rgb="FFC81298"/>
      <color rgb="FF0AD013"/>
      <color rgb="FF1A3A2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.xml"/></Relationships>
</file>

<file path=xl/charts/_rels/chart3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8.xml"/></Relationships>
</file>

<file path=xl/charts/_rels/chart3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9.xml"/></Relationships>
</file>

<file path=xl/charts/_rels/chart3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0.xml"/></Relationships>
</file>

<file path=xl/charts/_rels/chart4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1.xml"/></Relationships>
</file>

<file path=xl/charts/_rels/chart4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2.xml"/></Relationships>
</file>

<file path=xl/charts/_rels/chart4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3.xml"/></Relationships>
</file>

<file path=xl/charts/_rels/chart4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4.xml"/></Relationships>
</file>

<file path=xl/charts/_rels/chart4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5.xml"/></Relationships>
</file>

<file path=xl/charts/_rels/chart4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6.xml"/></Relationships>
</file>

<file path=xl/charts/_rels/chart4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7.xml"/></Relationships>
</file>

<file path=xl/charts/_rels/chart4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8.xml"/></Relationships>
</file>

<file path=xl/charts/_rels/chart4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overlay val="0"/>
    </c:title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 b="1"/>
                </a:pPr>
                <a:endParaRPr lang="ko-K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'학생-점수 및 그래프'!#REF!</c:f>
              <c:numCache>
                <c:formatCode>0.0%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'학생-점수 및 그래프'!#REF!</c15:sqref>
                        </c15:formulaRef>
                      </c:ext>
                    </c:extLst>
                    <c:strCache>
                      <c:ptCount val="1"/>
                      <c:pt idx="0">
                        <c:v>6학년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'학생-점수 및 그래프'!#REF!</c15:sqref>
                        </c15:formulaRef>
                      </c:ext>
                    </c:extLst>
                    <c:strCache>
                      <c:ptCount val="5"/>
                      <c:pt idx="0">
                        <c:v>①매우 
만족한다</c:v>
                      </c:pt>
                      <c:pt idx="1">
                        <c:v>②만족
한다</c:v>
                      </c:pt>
                      <c:pt idx="2">
                        <c:v>③불만족이다</c:v>
                      </c:pt>
                      <c:pt idx="3">
                        <c:v>④불만족이다</c:v>
                      </c:pt>
                      <c:pt idx="4">
                        <c:v>⑤매우 불만족이다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0-8482-48EB-8B89-D8CBFA8F2176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 altLang="en-US"/>
              <a:t>문</a:t>
            </a:r>
            <a:r>
              <a:rPr lang="en-US" altLang="ko-KR"/>
              <a:t>6)</a:t>
            </a:r>
            <a:r>
              <a:rPr lang="en-US" altLang="ko-KR" baseline="0"/>
              <a:t> </a:t>
            </a:r>
            <a:r>
              <a:rPr lang="ko-KR" altLang="en-US" baseline="0"/>
              <a:t>우리 학교에서 운영하는 영양</a:t>
            </a:r>
            <a:r>
              <a:rPr lang="en-US" altLang="ko-KR" baseline="0"/>
              <a:t>• </a:t>
            </a:r>
            <a:r>
              <a:rPr lang="ko-KR" altLang="en-US" baseline="0"/>
              <a:t>식생활 교육이 도움이 됩니까</a:t>
            </a:r>
            <a:r>
              <a:rPr lang="en-US" altLang="ko-KR" baseline="0"/>
              <a:t>?</a:t>
            </a:r>
            <a:r>
              <a:rPr lang="ko-KR" altLang="en-US" baseline="0"/>
              <a:t> </a:t>
            </a:r>
            <a:endParaRPr lang="ko-KR" altLang="en-US"/>
          </a:p>
        </c:rich>
      </c:tx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5181364167656803E-2"/>
          <c:y val="0.23043787999364915"/>
          <c:w val="0.79112449754306935"/>
          <c:h val="0.62444444444444447"/>
        </c:manualLayout>
      </c:layout>
      <c:pie3DChart>
        <c:varyColors val="1"/>
        <c:ser>
          <c:idx val="0"/>
          <c:order val="0"/>
          <c:tx>
            <c:strRef>
              <c:f>'학생-점수 및 그래프'!$B$104</c:f>
              <c:strCache>
                <c:ptCount val="1"/>
                <c:pt idx="0">
                  <c:v>전체</c:v>
                </c:pt>
              </c:strCache>
            </c:strRef>
          </c:tx>
          <c:dLbls>
            <c:dLbl>
              <c:idx val="1"/>
              <c:layout>
                <c:manualLayout>
                  <c:x val="0.11139670655409303"/>
                  <c:y val="4.014136385422553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85E-440D-BA01-B69ECE7E01CF}"/>
                </c:ext>
              </c:extLst>
            </c:dLbl>
            <c:dLbl>
              <c:idx val="2"/>
              <c:layout>
                <c:manualLayout>
                  <c:x val="4.0279516611413338E-2"/>
                  <c:y val="6.502286017073655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85E-440D-BA01-B69ECE7E01CF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'학생-점수 및 그래프'!$C$101:$L$103</c:f>
              <c:strCache>
                <c:ptCount val="10"/>
                <c:pt idx="0">
                  <c:v>응답수</c:v>
                </c:pt>
                <c:pt idx="1">
                  <c:v>⑤전혀 
그렇지 
않다</c:v>
                </c:pt>
                <c:pt idx="2">
                  <c:v>④
그렇지 
않다</c:v>
                </c:pt>
                <c:pt idx="3">
                  <c:v>⑤+④
그렇지
않다
(부정)</c:v>
                </c:pt>
                <c:pt idx="4">
                  <c:v>③보통
이다</c:v>
                </c:pt>
                <c:pt idx="5">
                  <c:v>②그렇다</c:v>
                </c:pt>
                <c:pt idx="6">
                  <c:v>①매우
그렇다</c:v>
                </c:pt>
                <c:pt idx="7">
                  <c:v>①+②
그렇다
(긍정)</c:v>
                </c:pt>
                <c:pt idx="8">
                  <c:v>평균</c:v>
                </c:pt>
                <c:pt idx="9">
                  <c:v>100점
환산</c:v>
                </c:pt>
              </c:strCache>
            </c:strRef>
          </c:cat>
          <c:val>
            <c:numRef>
              <c:f>'학생-점수 및 그래프'!$C$104:$L$104</c:f>
              <c:numCache>
                <c:formatCode>General</c:formatCode>
                <c:ptCount val="10"/>
                <c:pt idx="0">
                  <c:v>934</c:v>
                </c:pt>
                <c:pt idx="1">
                  <c:v>29</c:v>
                </c:pt>
                <c:pt idx="2">
                  <c:v>71</c:v>
                </c:pt>
                <c:pt idx="3">
                  <c:v>100</c:v>
                </c:pt>
                <c:pt idx="4">
                  <c:v>480</c:v>
                </c:pt>
                <c:pt idx="5">
                  <c:v>162</c:v>
                </c:pt>
                <c:pt idx="6">
                  <c:v>192</c:v>
                </c:pt>
                <c:pt idx="7">
                  <c:v>354</c:v>
                </c:pt>
                <c:pt idx="8">
                  <c:v>28.852499999999999</c:v>
                </c:pt>
                <c:pt idx="9">
                  <c:v>577.05000000000007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85E-440D-BA01-B69ECE7E01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81766896334001171"/>
          <c:y val="0.1878094609900148"/>
          <c:w val="0.17540639340861203"/>
          <c:h val="0.755010114147594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 altLang="en-US"/>
              <a:t>문</a:t>
            </a:r>
            <a:r>
              <a:rPr lang="en-US" altLang="ko-KR"/>
              <a:t>6-1) </a:t>
            </a:r>
            <a:r>
              <a:rPr lang="ko-KR" altLang="en-US"/>
              <a:t>그렇지 않은 이유는 무었입니까</a:t>
            </a:r>
            <a:r>
              <a:rPr lang="en-US" altLang="ko-KR"/>
              <a:t>?</a:t>
            </a:r>
            <a:endParaRPr lang="ko-KR" altLang="en-US"/>
          </a:p>
        </c:rich>
      </c:tx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9087242366979605E-2"/>
          <c:y val="0.2875575969670458"/>
          <c:w val="0.721475543354553"/>
          <c:h val="0.61062554680664916"/>
        </c:manualLayout>
      </c:layout>
      <c:pie3DChart>
        <c:varyColors val="1"/>
        <c:ser>
          <c:idx val="0"/>
          <c:order val="0"/>
          <c:tx>
            <c:strRef>
              <c:f>'학생-점수 및 그래프'!$B$120</c:f>
              <c:strCache>
                <c:ptCount val="1"/>
                <c:pt idx="0">
                  <c:v>전 체</c:v>
                </c:pt>
              </c:strCache>
            </c:strRef>
          </c:tx>
          <c:dLbls>
            <c:dLbl>
              <c:idx val="0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37A-4E59-9FAA-330EB25E667D}"/>
                </c:ext>
              </c:extLst>
            </c:dLbl>
            <c:dLbl>
              <c:idx val="1"/>
              <c:layout>
                <c:manualLayout>
                  <c:x val="-8.7476269674667359E-2"/>
                  <c:y val="0.34258202099737534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37A-4E59-9FAA-330EB25E667D}"/>
                </c:ext>
              </c:extLst>
            </c:dLbl>
            <c:dLbl>
              <c:idx val="2"/>
              <c:layout>
                <c:manualLayout>
                  <c:x val="-8.7849719658239095E-2"/>
                  <c:y val="0.11450349956255468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37A-4E59-9FAA-330EB25E667D}"/>
                </c:ext>
              </c:extLst>
            </c:dLbl>
            <c:dLbl>
              <c:idx val="3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37A-4E59-9FAA-330EB25E667D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'학생-점수 및 그래프'!$C$117:$F$119</c:f>
              <c:strCache>
                <c:ptCount val="4"/>
                <c:pt idx="0">
                  <c:v>응답수</c:v>
                </c:pt>
                <c:pt idx="1">
                  <c:v>① 관심이 없어서</c:v>
                </c:pt>
                <c:pt idx="2">
                  <c:v>②내용이 너무 어려워서</c:v>
                </c:pt>
                <c:pt idx="3">
                  <c:v>③기타</c:v>
                </c:pt>
              </c:strCache>
            </c:strRef>
          </c:cat>
          <c:val>
            <c:numRef>
              <c:f>'학생-점수 및 그래프'!$C$120:$F$120</c:f>
              <c:numCache>
                <c:formatCode>General</c:formatCode>
                <c:ptCount val="4"/>
                <c:pt idx="0">
                  <c:v>199</c:v>
                </c:pt>
                <c:pt idx="1">
                  <c:v>81</c:v>
                </c:pt>
                <c:pt idx="2">
                  <c:v>33</c:v>
                </c:pt>
                <c:pt idx="3">
                  <c:v>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37A-4E59-9FAA-330EB25E66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85678385493248055"/>
          <c:y val="0.29580635753864098"/>
          <c:w val="0.13647679900519469"/>
          <c:h val="0.46449839603382909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 altLang="en-US"/>
              <a:t>문</a:t>
            </a:r>
            <a:r>
              <a:rPr lang="en-US" altLang="ko-KR"/>
              <a:t>7) </a:t>
            </a:r>
            <a:r>
              <a:rPr lang="ko-KR" altLang="en-US"/>
              <a:t>우리 학교에서 실시하는 영양</a:t>
            </a:r>
            <a:r>
              <a:rPr lang="en-US" altLang="ko-KR"/>
              <a:t>•</a:t>
            </a:r>
            <a:r>
              <a:rPr lang="ko-KR" altLang="en-US"/>
              <a:t>식생활 교육 중                                                                    중점적으로 교육했으면 하는 내용은 무엇입니까</a:t>
            </a:r>
            <a:r>
              <a:rPr lang="en-US" altLang="ko-KR"/>
              <a:t>?</a:t>
            </a:r>
            <a:endParaRPr lang="ko-KR" altLang="en-US"/>
          </a:p>
        </c:rich>
      </c:tx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026156947069065E-2"/>
          <c:y val="0.25203677761464099"/>
          <c:w val="0.79073417998278073"/>
          <c:h val="0.64018424972445132"/>
        </c:manualLayout>
      </c:layout>
      <c:pie3DChart>
        <c:varyColors val="1"/>
        <c:ser>
          <c:idx val="0"/>
          <c:order val="0"/>
          <c:tx>
            <c:strRef>
              <c:f>'학생-점수 및 그래프'!$B$132</c:f>
              <c:strCache>
                <c:ptCount val="1"/>
                <c:pt idx="0">
                  <c:v>전 체</c:v>
                </c:pt>
              </c:strCache>
            </c:strRef>
          </c:tx>
          <c:dLbls>
            <c:dLbl>
              <c:idx val="1"/>
              <c:layout>
                <c:manualLayout>
                  <c:x val="-5.2964287314249209E-2"/>
                  <c:y val="-1.9719531962086416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472-4DF8-A9E2-94D7DB1CDE6A}"/>
                </c:ext>
              </c:extLst>
            </c:dLbl>
            <c:dLbl>
              <c:idx val="2"/>
              <c:layout>
                <c:manualLayout>
                  <c:x val="-2.125509498595296E-2"/>
                  <c:y val="1.506115384097307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472-4DF8-A9E2-94D7DB1CDE6A}"/>
                </c:ext>
              </c:extLst>
            </c:dLbl>
            <c:dLbl>
              <c:idx val="3"/>
              <c:layout>
                <c:manualLayout>
                  <c:x val="-4.4943968508922138E-3"/>
                  <c:y val="8.443871594893968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472-4DF8-A9E2-94D7DB1CDE6A}"/>
                </c:ext>
              </c:extLst>
            </c:dLbl>
            <c:dLbl>
              <c:idx val="4"/>
              <c:layout>
                <c:manualLayout>
                  <c:x val="-0.10559819338919707"/>
                  <c:y val="0.2019199252863499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472-4DF8-A9E2-94D7DB1CDE6A}"/>
                </c:ext>
              </c:extLst>
            </c:dLbl>
            <c:dLbl>
              <c:idx val="5"/>
              <c:layout>
                <c:manualLayout>
                  <c:x val="-0.17169513496567401"/>
                  <c:y val="0.1549070681627356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472-4DF8-A9E2-94D7DB1CDE6A}"/>
                </c:ext>
              </c:extLst>
            </c:dLbl>
            <c:dLbl>
              <c:idx val="6"/>
              <c:layout>
                <c:manualLayout>
                  <c:x val="-0.15837812258526549"/>
                  <c:y val="4.286072684168698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472-4DF8-A9E2-94D7DB1CDE6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'학생-점수 및 그래프'!$C$129:$I$131</c:f>
              <c:strCache>
                <c:ptCount val="7"/>
                <c:pt idx="0">
                  <c:v>응답수</c:v>
                </c:pt>
                <c:pt idx="1">
                  <c:v>① 편식
교정</c:v>
                </c:pt>
                <c:pt idx="2">
                  <c:v>②식사
예절</c:v>
                </c:pt>
                <c:pt idx="3">
                  <c:v>③식중독예방</c:v>
                </c:pt>
                <c:pt idx="4">
                  <c:v>④영양
정보</c:v>
                </c:pt>
                <c:pt idx="5">
                  <c:v>⑤식사
요법</c:v>
                </c:pt>
                <c:pt idx="6">
                  <c:v>⑥기타</c:v>
                </c:pt>
              </c:strCache>
            </c:strRef>
          </c:cat>
          <c:val>
            <c:numRef>
              <c:f>'학생-점수 및 그래프'!$C$132:$I$132</c:f>
              <c:numCache>
                <c:formatCode>General</c:formatCode>
                <c:ptCount val="7"/>
                <c:pt idx="0">
                  <c:v>925</c:v>
                </c:pt>
                <c:pt idx="1">
                  <c:v>123</c:v>
                </c:pt>
                <c:pt idx="2">
                  <c:v>202</c:v>
                </c:pt>
                <c:pt idx="3">
                  <c:v>201</c:v>
                </c:pt>
                <c:pt idx="4">
                  <c:v>239</c:v>
                </c:pt>
                <c:pt idx="5">
                  <c:v>58</c:v>
                </c:pt>
                <c:pt idx="6">
                  <c:v>102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472-4DF8-A9E2-94D7DB1CDE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9988318805831127"/>
          <c:y val="0.34006896706675416"/>
          <c:w val="0.19325505588504091"/>
          <c:h val="0.60616906203333543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 altLang="en-US"/>
              <a:t>문</a:t>
            </a:r>
            <a:r>
              <a:rPr lang="en-US" altLang="ko-KR"/>
              <a:t>8-1)</a:t>
            </a:r>
            <a:r>
              <a:rPr lang="ko-KR" altLang="en-US"/>
              <a:t>그렇지 않은 이유는 무엇입니까</a:t>
            </a:r>
            <a:r>
              <a:rPr lang="en-US" altLang="ko-KR"/>
              <a:t>?</a:t>
            </a:r>
            <a:endParaRPr lang="ko-KR" altLang="en-US"/>
          </a:p>
        </c:rich>
      </c:tx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3772889181369011E-2"/>
          <c:y val="0.29739298882153986"/>
          <c:w val="0.65542518217873924"/>
          <c:h val="0.58723262085132788"/>
        </c:manualLayout>
      </c:layout>
      <c:pie3DChart>
        <c:varyColors val="1"/>
        <c:ser>
          <c:idx val="0"/>
          <c:order val="0"/>
          <c:tx>
            <c:strRef>
              <c:f>'학생-점수 및 그래프'!$B$165</c:f>
              <c:strCache>
                <c:ptCount val="1"/>
                <c:pt idx="0">
                  <c:v>전 체</c:v>
                </c:pt>
              </c:strCache>
            </c:strRef>
          </c:tx>
          <c:dLbls>
            <c:dLbl>
              <c:idx val="1"/>
              <c:layout>
                <c:manualLayout>
                  <c:x val="-2.6766929358485184E-2"/>
                  <c:y val="0.3406371071548176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9E8-44B6-8C78-9FA4CB210907}"/>
                </c:ext>
              </c:extLst>
            </c:dLbl>
            <c:dLbl>
              <c:idx val="2"/>
              <c:layout>
                <c:manualLayout>
                  <c:x val="-8.1972373234898643E-2"/>
                  <c:y val="0.2927493171187729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9E8-44B6-8C78-9FA4CB210907}"/>
                </c:ext>
              </c:extLst>
            </c:dLbl>
            <c:dLbl>
              <c:idx val="3"/>
              <c:layout>
                <c:manualLayout>
                  <c:x val="-0.14715046193490011"/>
                  <c:y val="5.12454547330295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9E8-44B6-8C78-9FA4CB210907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'학생-점수 및 그래프'!$C$162:$F$164</c:f>
              <c:strCache>
                <c:ptCount val="4"/>
                <c:pt idx="0">
                  <c:v>응답수</c:v>
                </c:pt>
                <c:pt idx="1">
                  <c:v>①의견이 잘 반영되지 않아서</c:v>
                </c:pt>
                <c:pt idx="2">
                  <c:v>②의견을 제시할 수 있는 방법을 몰라서</c:v>
                </c:pt>
                <c:pt idx="3">
                  <c:v>③기타</c:v>
                </c:pt>
              </c:strCache>
            </c:strRef>
          </c:cat>
          <c:val>
            <c:numRef>
              <c:f>'학생-점수 및 그래프'!$C$165:$F$165</c:f>
              <c:numCache>
                <c:formatCode>General</c:formatCode>
                <c:ptCount val="4"/>
                <c:pt idx="0">
                  <c:v>326</c:v>
                </c:pt>
                <c:pt idx="1">
                  <c:v>205</c:v>
                </c:pt>
                <c:pt idx="2">
                  <c:v>72</c:v>
                </c:pt>
                <c:pt idx="3">
                  <c:v>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9E8-44B6-8C78-9FA4CB2109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 altLang="en-US"/>
              <a:t>문</a:t>
            </a:r>
            <a:r>
              <a:rPr lang="en-US" altLang="ko-KR"/>
              <a:t>9) </a:t>
            </a:r>
            <a:r>
              <a:rPr lang="ko-KR" altLang="en-US"/>
              <a:t>우리 학교급식에 전반적으로 만족 합니까</a:t>
            </a:r>
            <a:r>
              <a:rPr lang="en-US" altLang="ko-KR"/>
              <a:t>?</a:t>
            </a:r>
            <a:endParaRPr lang="ko-KR" altLang="en-US"/>
          </a:p>
        </c:rich>
      </c:tx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7705226062834074E-2"/>
          <c:y val="0.17465208605434315"/>
          <c:w val="0.7449188397836829"/>
          <c:h val="0.66062834275971616"/>
        </c:manualLayout>
      </c:layout>
      <c:pie3DChart>
        <c:varyColors val="1"/>
        <c:ser>
          <c:idx val="0"/>
          <c:order val="0"/>
          <c:tx>
            <c:strRef>
              <c:f>'학생-점수 및 그래프'!$B$172</c:f>
              <c:strCache>
                <c:ptCount val="1"/>
                <c:pt idx="0">
                  <c:v>전체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'학생-점수 및 그래프'!$C$169:$L$171</c:f>
              <c:strCache>
                <c:ptCount val="10"/>
                <c:pt idx="0">
                  <c:v>응답수</c:v>
                </c:pt>
                <c:pt idx="1">
                  <c:v>⑤매우 불만족이다</c:v>
                </c:pt>
                <c:pt idx="2">
                  <c:v>④
불만족이다</c:v>
                </c:pt>
                <c:pt idx="3">
                  <c:v>⑤+④
그렇지
않다
(부정)</c:v>
                </c:pt>
                <c:pt idx="4">
                  <c:v>③보통
이다</c:v>
                </c:pt>
                <c:pt idx="5">
                  <c:v>②만족한다</c:v>
                </c:pt>
                <c:pt idx="6">
                  <c:v>①매우
만족한다</c:v>
                </c:pt>
                <c:pt idx="7">
                  <c:v>①+②
그렇다
(긍정)</c:v>
                </c:pt>
                <c:pt idx="8">
                  <c:v>평균</c:v>
                </c:pt>
                <c:pt idx="9">
                  <c:v>100점
환산</c:v>
                </c:pt>
              </c:strCache>
            </c:strRef>
          </c:cat>
          <c:val>
            <c:numRef>
              <c:f>'학생-점수 및 그래프'!$C$172:$L$172</c:f>
              <c:numCache>
                <c:formatCode>General</c:formatCode>
                <c:ptCount val="10"/>
                <c:pt idx="0">
                  <c:v>920</c:v>
                </c:pt>
                <c:pt idx="1">
                  <c:v>78</c:v>
                </c:pt>
                <c:pt idx="2">
                  <c:v>182</c:v>
                </c:pt>
                <c:pt idx="3">
                  <c:v>260</c:v>
                </c:pt>
                <c:pt idx="4">
                  <c:v>325</c:v>
                </c:pt>
                <c:pt idx="5">
                  <c:v>147</c:v>
                </c:pt>
                <c:pt idx="6">
                  <c:v>188</c:v>
                </c:pt>
                <c:pt idx="7">
                  <c:v>335</c:v>
                </c:pt>
                <c:pt idx="8">
                  <c:v>26.092499999999998</c:v>
                </c:pt>
                <c:pt idx="9">
                  <c:v>521.85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6D-422A-9E22-3D92D0804E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6940601493161598"/>
          <c:y val="0.14689049285505981"/>
          <c:w val="0.22375293875459021"/>
          <c:h val="0.79473753280839898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 altLang="en-US"/>
              <a:t>문</a:t>
            </a:r>
            <a:r>
              <a:rPr lang="en-US" altLang="ko-KR"/>
              <a:t>9-1) </a:t>
            </a:r>
            <a:r>
              <a:rPr lang="ko-KR" altLang="en-US"/>
              <a:t>만족한 이유는</a:t>
            </a:r>
            <a:r>
              <a:rPr lang="en-US" altLang="ko-KR"/>
              <a:t>?</a:t>
            </a:r>
            <a:endParaRPr lang="ko-KR" altLang="en-US"/>
          </a:p>
        </c:rich>
      </c:tx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'학생-점수 및 그래프'!$B$189</c:f>
              <c:strCache>
                <c:ptCount val="1"/>
                <c:pt idx="0">
                  <c:v>전 체</c:v>
                </c:pt>
              </c:strCache>
            </c:strRef>
          </c:tx>
          <c:dLbls>
            <c:dLbl>
              <c:idx val="2"/>
              <c:layout>
                <c:manualLayout>
                  <c:x val="8.6590416824450657E-4"/>
                  <c:y val="0.1019697370045805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9A8-4FF3-9409-C63B32FCD3FD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'학생-점수 및 그래프'!$C$186:$H$188</c:f>
              <c:strCache>
                <c:ptCount val="6"/>
                <c:pt idx="0">
                  <c:v>응답수</c:v>
                </c:pt>
                <c:pt idx="1">
                  <c:v>① 식단이 다양하고 맛있어서</c:v>
                </c:pt>
                <c:pt idx="2">
                  <c:v>②내가 좋아하는 음식이 나와서</c:v>
                </c:pt>
                <c:pt idx="3">
                  <c:v>③급식관계자(영양&lt;교&gt;사, 조리사, 조리원)가 친절해서</c:v>
                </c:pt>
                <c:pt idx="4">
                  <c:v>④학교급식이 위생적이어서</c:v>
                </c:pt>
                <c:pt idx="5">
                  <c:v>⑤기타</c:v>
                </c:pt>
              </c:strCache>
            </c:strRef>
          </c:cat>
          <c:val>
            <c:numRef>
              <c:f>'학생-점수 및 그래프'!$C$189:$H$189</c:f>
              <c:numCache>
                <c:formatCode>General</c:formatCode>
                <c:ptCount val="6"/>
                <c:pt idx="0">
                  <c:v>587</c:v>
                </c:pt>
                <c:pt idx="1">
                  <c:v>159</c:v>
                </c:pt>
                <c:pt idx="2">
                  <c:v>173</c:v>
                </c:pt>
                <c:pt idx="3">
                  <c:v>137</c:v>
                </c:pt>
                <c:pt idx="4">
                  <c:v>50</c:v>
                </c:pt>
                <c:pt idx="5">
                  <c:v>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9A8-4FF3-9409-C63B32FCD3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 altLang="en-US"/>
              <a:t>문</a:t>
            </a:r>
            <a:r>
              <a:rPr lang="en-US" altLang="ko-KR"/>
              <a:t>9-2) </a:t>
            </a:r>
            <a:r>
              <a:rPr lang="ko-KR" altLang="en-US"/>
              <a:t>만족하지 않은 이유는 무엇 입니까</a:t>
            </a:r>
            <a:r>
              <a:rPr lang="en-US" altLang="ko-KR"/>
              <a:t>?</a:t>
            </a:r>
            <a:endParaRPr lang="ko-KR" altLang="en-US"/>
          </a:p>
        </c:rich>
      </c:tx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'학생-점수 및 그래프'!$B$207</c:f>
              <c:strCache>
                <c:ptCount val="1"/>
                <c:pt idx="0">
                  <c:v>전 체</c:v>
                </c:pt>
              </c:strCache>
            </c:strRef>
          </c:tx>
          <c:dLbls>
            <c:dLbl>
              <c:idx val="1"/>
              <c:layout>
                <c:manualLayout>
                  <c:x val="-2.2863890928776453E-2"/>
                  <c:y val="0.4415458966814580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319-48A8-8061-2A93AE880C9E}"/>
                </c:ext>
              </c:extLst>
            </c:dLbl>
            <c:dLbl>
              <c:idx val="2"/>
              <c:layout>
                <c:manualLayout>
                  <c:x val="-7.4360628284572752E-2"/>
                  <c:y val="0.3438092825988916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319-48A8-8061-2A93AE880C9E}"/>
                </c:ext>
              </c:extLst>
            </c:dLbl>
            <c:dLbl>
              <c:idx val="3"/>
              <c:layout>
                <c:manualLayout>
                  <c:x val="-8.4344482778784868E-2"/>
                  <c:y val="0.2011183780223468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319-48A8-8061-2A93AE880C9E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'학생-점수 및 그래프'!$C$204:$H$206</c:f>
              <c:strCache>
                <c:ptCount val="6"/>
                <c:pt idx="0">
                  <c:v>응답수</c:v>
                </c:pt>
                <c:pt idx="1">
                  <c:v>① 식단이 다양하지 않고 맛이 없어서</c:v>
                </c:pt>
                <c:pt idx="2">
                  <c:v>②내가 싫어하는 음식이 나와서</c:v>
                </c:pt>
                <c:pt idx="3">
                  <c:v>③급식관계자(영양&lt;교&gt;사, 조리사, 조리원)가 불친절해서</c:v>
                </c:pt>
                <c:pt idx="4">
                  <c:v>④학교급식이 비위생적이어서</c:v>
                </c:pt>
                <c:pt idx="5">
                  <c:v>⑤기타</c:v>
                </c:pt>
              </c:strCache>
            </c:strRef>
          </c:cat>
          <c:val>
            <c:numRef>
              <c:f>'학생-점수 및 그래프'!$C$207:$H$207</c:f>
              <c:numCache>
                <c:formatCode>General</c:formatCode>
                <c:ptCount val="6"/>
                <c:pt idx="0">
                  <c:v>353</c:v>
                </c:pt>
                <c:pt idx="1">
                  <c:v>195</c:v>
                </c:pt>
                <c:pt idx="2">
                  <c:v>36</c:v>
                </c:pt>
                <c:pt idx="3">
                  <c:v>84</c:v>
                </c:pt>
                <c:pt idx="4">
                  <c:v>25</c:v>
                </c:pt>
                <c:pt idx="5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319-48A8-8061-2A93AE880C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 altLang="en-US" sz="1100"/>
              <a:t>우리학교급식의 온도는 적당하다</a:t>
            </a:r>
          </a:p>
        </c:rich>
      </c:tx>
      <c:layout>
        <c:manualLayout>
          <c:xMode val="edge"/>
          <c:yMode val="edge"/>
          <c:x val="2.2450870111824263E-2"/>
          <c:y val="8.5299921451424364E-3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만족도결과조치사항!$D$22</c:f>
              <c:strCache>
                <c:ptCount val="1"/>
                <c:pt idx="0">
                  <c:v>응답수</c:v>
                </c:pt>
              </c:strCache>
            </c:strRef>
          </c:tx>
          <c:dLbls>
            <c:dLbl>
              <c:idx val="0"/>
              <c:layout>
                <c:manualLayout>
                  <c:x val="9.8749313312580023E-2"/>
                  <c:y val="-8.237620297462822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08D-4DAE-BD3B-290656E6580F}"/>
                </c:ext>
              </c:extLst>
            </c:dLbl>
            <c:dLbl>
              <c:idx val="3"/>
              <c:layout>
                <c:manualLayout>
                  <c:x val="-0.14700607629525761"/>
                  <c:y val="5.484899540395878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08D-4DAE-BD3B-290656E6580F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만족도결과조치사항!$B$24:$C$28</c:f>
              <c:strCache>
                <c:ptCount val="5"/>
                <c:pt idx="0">
                  <c:v>매우 만족한다</c:v>
                </c:pt>
                <c:pt idx="1">
                  <c:v>만족한다</c:v>
                </c:pt>
                <c:pt idx="2">
                  <c:v>보통이다</c:v>
                </c:pt>
                <c:pt idx="3">
                  <c:v>불만족이다</c:v>
                </c:pt>
                <c:pt idx="4">
                  <c:v>매우 불만족이다</c:v>
                </c:pt>
              </c:strCache>
            </c:strRef>
          </c:cat>
          <c:val>
            <c:numRef>
              <c:f>만족도결과조치사항!$D$24:$D$28</c:f>
              <c:numCache>
                <c:formatCode>General</c:formatCode>
                <c:ptCount val="5"/>
                <c:pt idx="0">
                  <c:v>261</c:v>
                </c:pt>
                <c:pt idx="1">
                  <c:v>124</c:v>
                </c:pt>
                <c:pt idx="2">
                  <c:v>56</c:v>
                </c:pt>
                <c:pt idx="3">
                  <c:v>8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08D-4DAE-BD3B-290656E6580F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ko-KR" altLang="en-US" sz="1100"/>
              <a:t>우리학교급식은 영양적으로 균형있는 식사이다</a:t>
            </a:r>
            <a:r>
              <a:rPr lang="en-US" altLang="ko-KR" sz="1100"/>
              <a:t>.</a:t>
            </a:r>
            <a:endParaRPr lang="ko-KR" altLang="en-US" sz="1100"/>
          </a:p>
        </c:rich>
      </c:tx>
      <c:layout>
        <c:manualLayout>
          <c:xMode val="edge"/>
          <c:yMode val="edge"/>
          <c:x val="0.37605548285320944"/>
          <c:y val="4.2253536746714261E-2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만족도결과조치사항!$D$56</c:f>
              <c:strCache>
                <c:ptCount val="1"/>
                <c:pt idx="0">
                  <c:v>응답수</c:v>
                </c:pt>
              </c:strCache>
            </c:strRef>
          </c:tx>
          <c:dLbls>
            <c:dLbl>
              <c:idx val="2"/>
              <c:layout>
                <c:manualLayout>
                  <c:x val="-8.606923030411788E-2"/>
                  <c:y val="0.1141636590749543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78B-4349-89D4-B105042DA37D}"/>
                </c:ext>
              </c:extLst>
            </c:dLbl>
            <c:dLbl>
              <c:idx val="4"/>
              <c:layout>
                <c:manualLayout>
                  <c:x val="9.7831845597714712E-2"/>
                  <c:y val="0.1371410066692568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78B-4349-89D4-B105042DA37D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만족도결과조치사항!$B$58:$C$62</c:f>
              <c:strCache>
                <c:ptCount val="5"/>
                <c:pt idx="0">
                  <c:v>매우 만족한다</c:v>
                </c:pt>
                <c:pt idx="1">
                  <c:v>만족한다</c:v>
                </c:pt>
                <c:pt idx="2">
                  <c:v>보통이다</c:v>
                </c:pt>
                <c:pt idx="3">
                  <c:v>불만족이다</c:v>
                </c:pt>
                <c:pt idx="4">
                  <c:v>매우 불만족이다</c:v>
                </c:pt>
              </c:strCache>
            </c:strRef>
          </c:cat>
          <c:val>
            <c:numRef>
              <c:f>만족도결과조치사항!$D$58:$D$62</c:f>
              <c:numCache>
                <c:formatCode>General</c:formatCode>
                <c:ptCount val="5"/>
                <c:pt idx="0">
                  <c:v>279</c:v>
                </c:pt>
                <c:pt idx="1">
                  <c:v>137</c:v>
                </c:pt>
                <c:pt idx="2">
                  <c:v>33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49-4D67-96AD-B282819994CF}"/>
            </c:ext>
          </c:extLst>
        </c:ser>
        <c:ser>
          <c:idx val="1"/>
          <c:order val="1"/>
          <c:tx>
            <c:strRef>
              <c:f>만족도결과조치사항!$B$58</c:f>
              <c:strCache>
                <c:ptCount val="1"/>
                <c:pt idx="0">
                  <c:v>매우 만족한다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만족도결과조치사항!$B$58:$C$62</c:f>
              <c:strCache>
                <c:ptCount val="5"/>
                <c:pt idx="0">
                  <c:v>매우 만족한다</c:v>
                </c:pt>
                <c:pt idx="1">
                  <c:v>만족한다</c:v>
                </c:pt>
                <c:pt idx="2">
                  <c:v>보통이다</c:v>
                </c:pt>
                <c:pt idx="3">
                  <c:v>불만족이다</c:v>
                </c:pt>
                <c:pt idx="4">
                  <c:v>매우 불만족이다</c:v>
                </c:pt>
              </c:strCache>
            </c:strRef>
          </c:cat>
          <c:val>
            <c:numRef>
              <c:f>만족도결과조치사항!$B$59:$B$62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A49-4D67-96AD-B282819994CF}"/>
            </c:ext>
          </c:extLst>
        </c:ser>
        <c:ser>
          <c:idx val="2"/>
          <c:order val="2"/>
          <c:tx>
            <c:strRef>
              <c:f>만족도결과조치사항!$C$58</c:f>
              <c:strCache>
                <c:ptCount val="1"/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만족도결과조치사항!$B$58:$C$62</c:f>
              <c:strCache>
                <c:ptCount val="5"/>
                <c:pt idx="0">
                  <c:v>매우 만족한다</c:v>
                </c:pt>
                <c:pt idx="1">
                  <c:v>만족한다</c:v>
                </c:pt>
                <c:pt idx="2">
                  <c:v>보통이다</c:v>
                </c:pt>
                <c:pt idx="3">
                  <c:v>불만족이다</c:v>
                </c:pt>
                <c:pt idx="4">
                  <c:v>매우 불만족이다</c:v>
                </c:pt>
              </c:strCache>
            </c:strRef>
          </c:cat>
          <c:val>
            <c:numRef>
              <c:f>만족도결과조치사항!$C$59:$C$62</c:f>
              <c:numCache>
                <c:formatCode>General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2-EA49-4D67-96AD-B282819994CF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ln>
          <a:noFill/>
        </a:ln>
        <a:effectLst/>
      </c:spPr>
    </c:plotArea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ko-KR" altLang="en-US" sz="1100"/>
              <a:t>우리 학교급식에서 사용되는 식재료는 믿을만 하다</a:t>
            </a:r>
            <a:r>
              <a:rPr lang="en-US" altLang="ko-KR" sz="1100"/>
              <a:t>.</a:t>
            </a:r>
            <a:endParaRPr lang="ko-KR" altLang="en-US" sz="1100"/>
          </a:p>
        </c:rich>
      </c:tx>
      <c:layout>
        <c:manualLayout>
          <c:xMode val="edge"/>
          <c:yMode val="edge"/>
          <c:x val="0.40818399457537052"/>
          <c:y val="7.990015626142764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088207459982995"/>
          <c:y val="0.10049637577686209"/>
          <c:w val="0.36355649205821106"/>
          <c:h val="0.80246147987978189"/>
        </c:manualLayout>
      </c:layout>
      <c:pieChart>
        <c:varyColors val="1"/>
        <c:ser>
          <c:idx val="0"/>
          <c:order val="0"/>
          <c:tx>
            <c:strRef>
              <c:f>만족도결과조치사항!$D$78</c:f>
              <c:strCache>
                <c:ptCount val="1"/>
                <c:pt idx="0">
                  <c:v>응답수</c:v>
                </c:pt>
              </c:strCache>
            </c:strRef>
          </c:tx>
          <c:dLbls>
            <c:dLbl>
              <c:idx val="2"/>
              <c:layout>
                <c:manualLayout>
                  <c:x val="-0.19838359270095471"/>
                  <c:y val="0.2114695340501792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5E0-48A5-A278-3726BCD18227}"/>
                </c:ext>
              </c:extLst>
            </c:dLbl>
            <c:dLbl>
              <c:idx val="3"/>
              <c:layout>
                <c:manualLayout>
                  <c:x val="-0.22083536363212372"/>
                  <c:y val="0.6606929510155317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188-488F-8B24-DA1F9F6DBCA5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만족도결과조치사항!$B$80:$C$84</c:f>
              <c:strCache>
                <c:ptCount val="5"/>
                <c:pt idx="0">
                  <c:v>매우 만족한다</c:v>
                </c:pt>
                <c:pt idx="1">
                  <c:v>만족한다</c:v>
                </c:pt>
                <c:pt idx="2">
                  <c:v>보통이다</c:v>
                </c:pt>
                <c:pt idx="3">
                  <c:v>불만족이다</c:v>
                </c:pt>
                <c:pt idx="4">
                  <c:v>매우 불만족이다</c:v>
                </c:pt>
              </c:strCache>
            </c:strRef>
          </c:cat>
          <c:val>
            <c:numRef>
              <c:f>만족도결과조치사항!$D$80:$D$84</c:f>
              <c:numCache>
                <c:formatCode>General</c:formatCode>
                <c:ptCount val="5"/>
                <c:pt idx="0">
                  <c:v>283</c:v>
                </c:pt>
                <c:pt idx="1">
                  <c:v>132</c:v>
                </c:pt>
                <c:pt idx="2">
                  <c:v>33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00-433B-980B-9EE335F842F5}"/>
            </c:ext>
          </c:extLst>
        </c:ser>
        <c:ser>
          <c:idx val="1"/>
          <c:order val="1"/>
          <c:tx>
            <c:strRef>
              <c:f>만족도결과조치사항!$B$58</c:f>
              <c:strCache>
                <c:ptCount val="1"/>
                <c:pt idx="0">
                  <c:v>매우 만족한다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만족도결과조치사항!$B$80:$C$84</c:f>
              <c:strCache>
                <c:ptCount val="5"/>
                <c:pt idx="0">
                  <c:v>매우 만족한다</c:v>
                </c:pt>
                <c:pt idx="1">
                  <c:v>만족한다</c:v>
                </c:pt>
                <c:pt idx="2">
                  <c:v>보통이다</c:v>
                </c:pt>
                <c:pt idx="3">
                  <c:v>불만족이다</c:v>
                </c:pt>
                <c:pt idx="4">
                  <c:v>매우 불만족이다</c:v>
                </c:pt>
              </c:strCache>
            </c:strRef>
          </c:cat>
          <c:val>
            <c:numRef>
              <c:f>만족도결과조치사항!$B$59:$B$62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000-433B-980B-9EE335F842F5}"/>
            </c:ext>
          </c:extLst>
        </c:ser>
        <c:ser>
          <c:idx val="2"/>
          <c:order val="2"/>
          <c:tx>
            <c:strRef>
              <c:f>만족도결과조치사항!$C$58</c:f>
              <c:strCache>
                <c:ptCount val="1"/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만족도결과조치사항!$B$80:$C$84</c:f>
              <c:strCache>
                <c:ptCount val="5"/>
                <c:pt idx="0">
                  <c:v>매우 만족한다</c:v>
                </c:pt>
                <c:pt idx="1">
                  <c:v>만족한다</c:v>
                </c:pt>
                <c:pt idx="2">
                  <c:v>보통이다</c:v>
                </c:pt>
                <c:pt idx="3">
                  <c:v>불만족이다</c:v>
                </c:pt>
                <c:pt idx="4">
                  <c:v>매우 불만족이다</c:v>
                </c:pt>
              </c:strCache>
            </c:strRef>
          </c:cat>
          <c:val>
            <c:numRef>
              <c:f>만족도결과조치사항!$C$59:$C$62</c:f>
              <c:numCache>
                <c:formatCode>General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2-B000-433B-980B-9EE335F842F5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ln>
          <a:noFill/>
        </a:ln>
        <a:effectLst/>
      </c:spPr>
    </c:plotArea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 altLang="en-US"/>
              <a:t>문</a:t>
            </a:r>
            <a:r>
              <a:rPr lang="en-US" altLang="ko-KR"/>
              <a:t>8) </a:t>
            </a:r>
            <a:r>
              <a:rPr lang="ko-KR" altLang="en-US"/>
              <a:t>우리 학교는 급식운영과 관련하여 소통이 잘된다고 생각하십니까</a:t>
            </a:r>
            <a:r>
              <a:rPr lang="en-US" altLang="ko-KR"/>
              <a:t>?</a:t>
            </a:r>
            <a:endParaRPr lang="ko-KR" altLang="en-US"/>
          </a:p>
        </c:rich>
      </c:tx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'학생-점수 및 그래프'!$B$145</c:f>
              <c:strCache>
                <c:ptCount val="1"/>
                <c:pt idx="0">
                  <c:v>전체</c:v>
                </c:pt>
              </c:strCache>
            </c:strRef>
          </c:tx>
          <c:dLbls>
            <c:numFmt formatCode="#,##0_);[Red]\(#,##0\)" sourceLinked="0"/>
            <c:spPr>
              <a:noFill/>
              <a:ln>
                <a:noFill/>
              </a:ln>
              <a:effectLst/>
            </c:spPr>
            <c:dLblPos val="bestFit"/>
            <c:showLegendKey val="1"/>
            <c:showVal val="1"/>
            <c:showCatName val="1"/>
            <c:showSerName val="0"/>
            <c:showPercent val="1"/>
            <c:showBubbleSize val="0"/>
            <c:separator> 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'학생-점수 및 그래프'!$C$142:$L$144</c:f>
              <c:strCache>
                <c:ptCount val="10"/>
                <c:pt idx="0">
                  <c:v>응답수</c:v>
                </c:pt>
                <c:pt idx="1">
                  <c:v>⑤전혀 
그렇지 
않다</c:v>
                </c:pt>
                <c:pt idx="2">
                  <c:v>④
그렇지 
않다</c:v>
                </c:pt>
                <c:pt idx="3">
                  <c:v>⑤+④
그렇지
않다
(부정)</c:v>
                </c:pt>
                <c:pt idx="4">
                  <c:v>③보통
이다</c:v>
                </c:pt>
                <c:pt idx="5">
                  <c:v>②그렇다</c:v>
                </c:pt>
                <c:pt idx="6">
                  <c:v>①매우
그렇다</c:v>
                </c:pt>
                <c:pt idx="7">
                  <c:v>①+②
그렇다
(긍정)</c:v>
                </c:pt>
                <c:pt idx="8">
                  <c:v>평균</c:v>
                </c:pt>
                <c:pt idx="9">
                  <c:v>100점
환산</c:v>
                </c:pt>
              </c:strCache>
            </c:strRef>
          </c:cat>
          <c:val>
            <c:numRef>
              <c:f>'학생-점수 및 그래프'!$C$145:$L$145</c:f>
              <c:numCache>
                <c:formatCode>General</c:formatCode>
                <c:ptCount val="10"/>
                <c:pt idx="0">
                  <c:v>926</c:v>
                </c:pt>
                <c:pt idx="1">
                  <c:v>90</c:v>
                </c:pt>
                <c:pt idx="2">
                  <c:v>180</c:v>
                </c:pt>
                <c:pt idx="3">
                  <c:v>270</c:v>
                </c:pt>
                <c:pt idx="4">
                  <c:v>363</c:v>
                </c:pt>
                <c:pt idx="5">
                  <c:v>119</c:v>
                </c:pt>
                <c:pt idx="6">
                  <c:v>174</c:v>
                </c:pt>
                <c:pt idx="7">
                  <c:v>293</c:v>
                </c:pt>
                <c:pt idx="8">
                  <c:v>25.387499999999999</c:v>
                </c:pt>
                <c:pt idx="9">
                  <c:v>507.74999999999994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4C-4BD0-8A5A-09332717D2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8680506993477719"/>
          <c:y val="0.13958406241876123"/>
          <c:w val="0.13194930065222812"/>
          <c:h val="0.80854149410116394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ko-KR" altLang="en-US" sz="1100"/>
              <a:t>건의함</a:t>
            </a:r>
            <a:r>
              <a:rPr lang="en-US" altLang="ko-KR" sz="1100"/>
              <a:t>,</a:t>
            </a:r>
            <a:r>
              <a:rPr lang="ko-KR" altLang="en-US" sz="1100"/>
              <a:t>의견제출</a:t>
            </a:r>
          </a:p>
        </c:rich>
      </c:tx>
      <c:layout>
        <c:manualLayout>
          <c:xMode val="edge"/>
          <c:yMode val="edge"/>
          <c:x val="0.70273051311624035"/>
          <c:y val="0.46774193548387094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dLbls>
            <c:dLbl>
              <c:idx val="1"/>
              <c:layout>
                <c:manualLayout>
                  <c:x val="-1.9332175623062223E-2"/>
                  <c:y val="0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75D-4F58-844C-444137E540FB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만족도결과조치사항!$B$106:$B$110</c:f>
              <c:strCache>
                <c:ptCount val="5"/>
                <c:pt idx="0">
                  <c:v>매우 만족한다</c:v>
                </c:pt>
                <c:pt idx="1">
                  <c:v>만족한다</c:v>
                </c:pt>
                <c:pt idx="2">
                  <c:v>보통이다</c:v>
                </c:pt>
                <c:pt idx="3">
                  <c:v>불만족이다</c:v>
                </c:pt>
                <c:pt idx="4">
                  <c:v>매우 불만족이다</c:v>
                </c:pt>
              </c:strCache>
            </c:strRef>
          </c:cat>
          <c:val>
            <c:numRef>
              <c:f>만족도결과조치사항!$D$106:$D$110</c:f>
              <c:numCache>
                <c:formatCode>General</c:formatCode>
                <c:ptCount val="5"/>
                <c:pt idx="0">
                  <c:v>253</c:v>
                </c:pt>
                <c:pt idx="1">
                  <c:v>125</c:v>
                </c:pt>
                <c:pt idx="2">
                  <c:v>59</c:v>
                </c:pt>
                <c:pt idx="3">
                  <c:v>11</c:v>
                </c:pt>
                <c:pt idx="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75D-4F58-844C-444137E540FB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ln>
          <a:noFill/>
        </a:ln>
        <a:effectLst/>
      </c:spPr>
    </c:plotArea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ko-KR" altLang="en-US" sz="1100"/>
              <a:t>식단의</a:t>
            </a:r>
            <a:r>
              <a:rPr lang="ko-KR" altLang="en-US" sz="1100" baseline="0"/>
              <a:t> 가정통신문등 홈피게시</a:t>
            </a:r>
            <a:endParaRPr lang="ko-KR" altLang="en-US" sz="1100"/>
          </a:p>
        </c:rich>
      </c:tx>
      <c:layout>
        <c:manualLayout>
          <c:xMode val="edge"/>
          <c:yMode val="edge"/>
          <c:x val="0.58824361692139782"/>
          <c:y val="6.3241132962407215E-2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dLbls>
            <c:dLbl>
              <c:idx val="4"/>
              <c:layout>
                <c:manualLayout>
                  <c:x val="0.24760952640955675"/>
                  <c:y val="0.4624885468814319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1C5-474A-9F88-D097D654EAF2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만족도결과조치사항!$B$117:$B$121</c:f>
              <c:strCache>
                <c:ptCount val="5"/>
                <c:pt idx="0">
                  <c:v>매우 만족한다</c:v>
                </c:pt>
                <c:pt idx="1">
                  <c:v>만족한다</c:v>
                </c:pt>
                <c:pt idx="2">
                  <c:v>보통이다</c:v>
                </c:pt>
                <c:pt idx="3">
                  <c:v>불만족이다</c:v>
                </c:pt>
                <c:pt idx="4">
                  <c:v>매우 불만족이다</c:v>
                </c:pt>
              </c:strCache>
            </c:strRef>
          </c:cat>
          <c:val>
            <c:numRef>
              <c:f>만족도결과조치사항!$D$117:$D$121</c:f>
              <c:numCache>
                <c:formatCode>0</c:formatCode>
                <c:ptCount val="5"/>
                <c:pt idx="0">
                  <c:v>315</c:v>
                </c:pt>
                <c:pt idx="1">
                  <c:v>99</c:v>
                </c:pt>
                <c:pt idx="2">
                  <c:v>31</c:v>
                </c:pt>
                <c:pt idx="3">
                  <c:v>2</c:v>
                </c:pt>
                <c:pt idx="4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3A-459C-91D7-2635903F38D9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ln>
          <a:noFill/>
        </a:ln>
        <a:effectLst/>
      </c:spPr>
    </c:plotArea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ko-KR" altLang="en-US" sz="1100"/>
              <a:t>나는 전반적으로 학교급식에 만족한다</a:t>
            </a:r>
            <a:r>
              <a:rPr lang="en-US" altLang="ko-KR" sz="1100"/>
              <a:t>.</a:t>
            </a:r>
            <a:endParaRPr lang="ko-KR" altLang="en-US" sz="1100"/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만족도결과조치사항!$B$141:$B$145</c:f>
              <c:strCache>
                <c:ptCount val="5"/>
                <c:pt idx="0">
                  <c:v>매우 만족한다</c:v>
                </c:pt>
                <c:pt idx="1">
                  <c:v>만족한다</c:v>
                </c:pt>
                <c:pt idx="2">
                  <c:v>보통이다</c:v>
                </c:pt>
                <c:pt idx="3">
                  <c:v>불만족이다</c:v>
                </c:pt>
                <c:pt idx="4">
                  <c:v>매우 불만족이다</c:v>
                </c:pt>
              </c:strCache>
            </c:strRef>
          </c:cat>
          <c:val>
            <c:numRef>
              <c:f>만족도결과조치사항!$D$141:$D$145</c:f>
              <c:numCache>
                <c:formatCode>0</c:formatCode>
                <c:ptCount val="5"/>
                <c:pt idx="0">
                  <c:v>273</c:v>
                </c:pt>
                <c:pt idx="1">
                  <c:v>123</c:v>
                </c:pt>
                <c:pt idx="2">
                  <c:v>44</c:v>
                </c:pt>
                <c:pt idx="3">
                  <c:v>8</c:v>
                </c:pt>
                <c:pt idx="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A4-4804-8BFA-20A8472A4526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ln>
          <a:noFill/>
        </a:ln>
        <a:effectLst/>
      </c:spPr>
    </c:plotArea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ko-KR" altLang="en-US" sz="1100"/>
              <a:t>배식시친절</a:t>
            </a:r>
          </a:p>
        </c:rich>
      </c:tx>
      <c:layout>
        <c:manualLayout>
          <c:xMode val="edge"/>
          <c:yMode val="edge"/>
          <c:x val="0.76898326898326896"/>
          <c:y val="0.28464419475655428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dLbls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만족도결과조치사항!$B$167:$B$171</c:f>
              <c:strCache>
                <c:ptCount val="5"/>
                <c:pt idx="0">
                  <c:v>매우 만족한다</c:v>
                </c:pt>
                <c:pt idx="1">
                  <c:v>만족한다</c:v>
                </c:pt>
                <c:pt idx="2">
                  <c:v>보통이다</c:v>
                </c:pt>
                <c:pt idx="3">
                  <c:v>불만족이다</c:v>
                </c:pt>
                <c:pt idx="4">
                  <c:v>매우 불만족이다</c:v>
                </c:pt>
              </c:strCache>
            </c:strRef>
          </c:cat>
          <c:val>
            <c:numRef>
              <c:f>만족도결과조치사항!$D$167:$D$171</c:f>
              <c:numCache>
                <c:formatCode>0</c:formatCode>
                <c:ptCount val="5"/>
                <c:pt idx="0">
                  <c:v>288</c:v>
                </c:pt>
                <c:pt idx="1">
                  <c:v>115</c:v>
                </c:pt>
                <c:pt idx="2">
                  <c:v>44</c:v>
                </c:pt>
                <c:pt idx="3">
                  <c:v>2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B8-4C7D-BCCE-7A62445CBF83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ln>
          <a:noFill/>
        </a:ln>
        <a:effectLst/>
      </c:spPr>
    </c:plotArea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 altLang="en-US" sz="1100"/>
              <a:t>우리 학교 급식 식사 장소는 편안하다</a:t>
            </a:r>
            <a:r>
              <a:rPr lang="en-US" altLang="ko-KR"/>
              <a:t>.</a:t>
            </a:r>
            <a:endParaRPr lang="ko-KR" altLang="en-US"/>
          </a:p>
        </c:rich>
      </c:tx>
      <c:layout>
        <c:manualLayout>
          <c:xMode val="edge"/>
          <c:yMode val="edge"/>
          <c:x val="0.52722311144797951"/>
          <c:y val="2.9250451424289697E-2"/>
        </c:manualLayout>
      </c:layout>
      <c:overlay val="0"/>
    </c:title>
    <c:autoTitleDeleted val="0"/>
    <c:plotArea>
      <c:layout/>
      <c:pieChart>
        <c:varyColors val="1"/>
        <c:ser>
          <c:idx val="1"/>
          <c:order val="1"/>
          <c:tx>
            <c:strRef>
              <c:f>만족도결과조치사항!$D$149:$D$151</c:f>
              <c:strCache>
                <c:ptCount val="3"/>
                <c:pt idx="0">
                  <c:v>13. 우리 학교 급식 식사 장소는 편안하다.</c:v>
                </c:pt>
                <c:pt idx="2">
                  <c:v>응답수</c:v>
                </c:pt>
              </c:strCache>
            </c:strRef>
          </c:tx>
          <c:dLbls>
            <c:dLbl>
              <c:idx val="4"/>
              <c:layout>
                <c:manualLayout>
                  <c:x val="0.23170618807892962"/>
                  <c:y val="0.1510014249038804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227-493B-9330-5AA7C8C34EEE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만족도결과조치사항!$B$152:$B$157</c15:sqref>
                  </c15:fullRef>
                </c:ext>
              </c:extLst>
              <c:f>만족도결과조치사항!$B$153:$B$157</c:f>
              <c:strCache>
                <c:ptCount val="5"/>
                <c:pt idx="0">
                  <c:v>매우 만족한다</c:v>
                </c:pt>
                <c:pt idx="1">
                  <c:v>만족한다</c:v>
                </c:pt>
                <c:pt idx="2">
                  <c:v>보통이다</c:v>
                </c:pt>
                <c:pt idx="3">
                  <c:v>불만족이다</c:v>
                </c:pt>
                <c:pt idx="4">
                  <c:v>매우 불만족이다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만족도결과조치사항!$D$152:$D$157</c15:sqref>
                  </c15:fullRef>
                </c:ext>
              </c:extLst>
              <c:f>만족도결과조치사항!$D$153:$D$157</c:f>
              <c:numCache>
                <c:formatCode>0</c:formatCode>
                <c:ptCount val="5"/>
                <c:pt idx="0">
                  <c:v>250</c:v>
                </c:pt>
                <c:pt idx="1">
                  <c:v>114</c:v>
                </c:pt>
                <c:pt idx="2">
                  <c:v>72</c:v>
                </c:pt>
                <c:pt idx="3">
                  <c:v>8</c:v>
                </c:pt>
                <c:pt idx="4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FA-4190-BA3D-4A8C4A8C22E2}"/>
            </c:ext>
          </c:extLst>
        </c:ser>
        <c:ser>
          <c:idx val="2"/>
          <c:order val="2"/>
          <c:tx>
            <c:strRef>
              <c:f>만족도결과조치사항!$E$149:$E$151</c:f>
              <c:strCache>
                <c:ptCount val="3"/>
                <c:pt idx="0">
                  <c:v>13. 우리 학교 급식 식사 장소는 편안하다.</c:v>
                </c:pt>
                <c:pt idx="2">
                  <c:v>비율</c:v>
                </c:pt>
              </c:strCache>
            </c:strRef>
          </c:tx>
          <c:cat>
            <c:strRef>
              <c:extLst>
                <c:ext xmlns:c15="http://schemas.microsoft.com/office/drawing/2012/chart" uri="{02D57815-91ED-43cb-92C2-25804820EDAC}">
                  <c15:fullRef>
                    <c15:sqref>만족도결과조치사항!$B$152:$B$157</c15:sqref>
                  </c15:fullRef>
                </c:ext>
              </c:extLst>
              <c:f>만족도결과조치사항!$B$153:$B$157</c:f>
              <c:strCache>
                <c:ptCount val="5"/>
                <c:pt idx="0">
                  <c:v>매우 만족한다</c:v>
                </c:pt>
                <c:pt idx="1">
                  <c:v>만족한다</c:v>
                </c:pt>
                <c:pt idx="2">
                  <c:v>보통이다</c:v>
                </c:pt>
                <c:pt idx="3">
                  <c:v>불만족이다</c:v>
                </c:pt>
                <c:pt idx="4">
                  <c:v>매우 불만족이다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만족도결과조치사항!$E$152:$E$157</c15:sqref>
                  </c15:fullRef>
                </c:ext>
              </c:extLst>
              <c:f>만족도결과조치사항!$E$153:$E$157</c:f>
              <c:numCache>
                <c:formatCode>0.0%</c:formatCode>
                <c:ptCount val="5"/>
                <c:pt idx="0">
                  <c:v>0.55555555555555558</c:v>
                </c:pt>
                <c:pt idx="1">
                  <c:v>0.25333333333333335</c:v>
                </c:pt>
                <c:pt idx="2">
                  <c:v>0.16</c:v>
                </c:pt>
                <c:pt idx="3">
                  <c:v>1.7777777777777778E-2</c:v>
                </c:pt>
                <c:pt idx="4">
                  <c:v>1.3333333333333334E-2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AFA-4190-BA3D-4A8C4A8C22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extLst>
          <c:ext xmlns:c15="http://schemas.microsoft.com/office/drawing/2012/chart" uri="{02D57815-91ED-43cb-92C2-25804820EDAC}">
            <c15:filteredPi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만족도결과조치사항!$C$149:$C$151</c15:sqref>
                        </c15:formulaRef>
                      </c:ext>
                    </c:extLst>
                    <c:strCache>
                      <c:ptCount val="3"/>
                      <c:pt idx="0">
                        <c:v>13. 우리 학교 급식 식사 장소는 편안하다.</c:v>
                      </c:pt>
                      <c:pt idx="2">
                        <c:v>구분</c:v>
                      </c:pt>
                    </c:strCache>
                  </c:strRef>
                </c:tx>
                <c:cat>
                  <c:strRef>
                    <c:extLst>
                      <c:ext uri="{02D57815-91ED-43cb-92C2-25804820EDAC}">
                        <c15:fullRef>
                          <c15:sqref>만족도결과조치사항!$B$152:$B$157</c15:sqref>
                        </c15:fullRef>
                        <c15:formulaRef>
                          <c15:sqref>만족도결과조치사항!$B$153:$B$157</c15:sqref>
                        </c15:formulaRef>
                      </c:ext>
                    </c:extLst>
                    <c:strCache>
                      <c:ptCount val="5"/>
                      <c:pt idx="0">
                        <c:v>매우 만족한다</c:v>
                      </c:pt>
                      <c:pt idx="1">
                        <c:v>만족한다</c:v>
                      </c:pt>
                      <c:pt idx="2">
                        <c:v>보통이다</c:v>
                      </c:pt>
                      <c:pt idx="3">
                        <c:v>불만족이다</c:v>
                      </c:pt>
                      <c:pt idx="4">
                        <c:v>매우 불만족이다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만족도결과조치사항!$C$152:$C$157</c15:sqref>
                        </c15:fullRef>
                        <c15:formulaRef>
                          <c15:sqref>만족도결과조치사항!$C$153:$C$157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BAFA-4190-BA3D-4A8C4A8C22E2}"/>
                  </c:ext>
                </c:extLst>
              </c15:ser>
            </c15:filteredPieSeries>
          </c:ext>
        </c:extLst>
      </c:pieChart>
      <c:spPr>
        <a:noFill/>
        <a:ln w="352425"/>
        <a:scene3d>
          <a:camera prst="orthographicFront"/>
          <a:lightRig rig="threePt" dir="t"/>
        </a:scene3d>
        <a:sp3d>
          <a:bevelT w="12700"/>
        </a:sp3d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 altLang="en-US" sz="1100"/>
              <a:t>배식시 질서에 관한 지도 </a:t>
            </a:r>
          </a:p>
        </c:rich>
      </c:tx>
      <c:layout>
        <c:manualLayout>
          <c:xMode val="edge"/>
          <c:yMode val="edge"/>
          <c:x val="0.69741406079474699"/>
          <c:y val="0.17366946778711484"/>
        </c:manualLayout>
      </c:layout>
      <c:overlay val="0"/>
    </c:title>
    <c:autoTitleDeleted val="0"/>
    <c:view3D>
      <c:rotX val="30"/>
      <c:rotY val="1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1145833333333329E-2"/>
          <c:y val="0.1071096410346476"/>
          <c:w val="0.81770833333333337"/>
          <c:h val="0.7659541999629228"/>
        </c:manualLayout>
      </c:layout>
      <c:pie3DChart>
        <c:varyColors val="1"/>
        <c:ser>
          <c:idx val="1"/>
          <c:order val="1"/>
          <c:dLbls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2FE-4D47-A9D6-84AA40A604FB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CE4-41D8-ADF5-62D0E345755C}"/>
                </c:ext>
              </c:extLst>
            </c:dLbl>
            <c:dLbl>
              <c:idx val="4"/>
              <c:layout>
                <c:manualLayout>
                  <c:x val="-0.16374510410656756"/>
                  <c:y val="-0.1709389704665295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289-418F-A1BC-D836C7228195}"/>
                </c:ext>
              </c:extLst>
            </c:dLbl>
            <c:dLbl>
              <c:idx val="5"/>
              <c:layout>
                <c:manualLayout>
                  <c:x val="6.9735006973500699E-2"/>
                  <c:y val="1.547195489452707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CE4-41D8-ADF5-62D0E345755C}"/>
                </c:ext>
              </c:extLst>
            </c:dLbl>
            <c:dLbl>
              <c:idx val="6"/>
              <c:layout>
                <c:manualLayout>
                  <c:x val="-1.1740807838612191E-2"/>
                  <c:y val="0.243918091319666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CE4-41D8-ADF5-62D0E345755C}"/>
                </c:ext>
              </c:extLst>
            </c:dLbl>
            <c:dLbl>
              <c:idx val="7"/>
              <c:layout>
                <c:manualLayout>
                  <c:x val="0.10938894356955381"/>
                  <c:y val="0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CE4-41D8-ADF5-62D0E345755C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(만족도결과조치사항!$B$89:$B$92,만족도결과조치사항!$B$94:$B$98)</c:f>
              <c:strCache>
                <c:ptCount val="9"/>
                <c:pt idx="0">
                  <c:v>8. 우리 학교는 식사와 배식 시 질서에 관해 선생님이나 영양사가 지도를 해 주신다.</c:v>
                </c:pt>
                <c:pt idx="3">
                  <c:v>구분</c:v>
                </c:pt>
                <c:pt idx="4">
                  <c:v>매우 만족한다</c:v>
                </c:pt>
                <c:pt idx="5">
                  <c:v>만족한다</c:v>
                </c:pt>
                <c:pt idx="6">
                  <c:v>보통이다</c:v>
                </c:pt>
                <c:pt idx="7">
                  <c:v>불만족이다</c:v>
                </c:pt>
                <c:pt idx="8">
                  <c:v>매우 불만족이다</c:v>
                </c:pt>
              </c:strCache>
            </c:strRef>
          </c:cat>
          <c:val>
            <c:numRef>
              <c:f>(만족도결과조치사항!$D$89:$D$92,만족도결과조치사항!$D$94:$D$98)</c:f>
              <c:numCache>
                <c:formatCode>General</c:formatCode>
                <c:ptCount val="9"/>
                <c:pt idx="3">
                  <c:v>0</c:v>
                </c:pt>
                <c:pt idx="4">
                  <c:v>314</c:v>
                </c:pt>
                <c:pt idx="5">
                  <c:v>104</c:v>
                </c:pt>
                <c:pt idx="6">
                  <c:v>25</c:v>
                </c:pt>
                <c:pt idx="7">
                  <c:v>5</c:v>
                </c:pt>
                <c:pt idx="8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CE4-41D8-ADF5-62D0E345755C}"/>
            </c:ext>
          </c:extLst>
        </c:ser>
        <c:ser>
          <c:idx val="2"/>
          <c:order val="2"/>
          <c:cat>
            <c:strRef>
              <c:f>(만족도결과조치사항!$B$89:$B$92,만족도결과조치사항!$B$94:$B$98)</c:f>
              <c:strCache>
                <c:ptCount val="9"/>
                <c:pt idx="0">
                  <c:v>8. 우리 학교는 식사와 배식 시 질서에 관해 선생님이나 영양사가 지도를 해 주신다.</c:v>
                </c:pt>
                <c:pt idx="3">
                  <c:v>구분</c:v>
                </c:pt>
                <c:pt idx="4">
                  <c:v>매우 만족한다</c:v>
                </c:pt>
                <c:pt idx="5">
                  <c:v>만족한다</c:v>
                </c:pt>
                <c:pt idx="6">
                  <c:v>보통이다</c:v>
                </c:pt>
                <c:pt idx="7">
                  <c:v>불만족이다</c:v>
                </c:pt>
                <c:pt idx="8">
                  <c:v>매우 불만족이다</c:v>
                </c:pt>
              </c:strCache>
            </c:strRef>
          </c:cat>
          <c:val>
            <c:numRef>
              <c:f>(만족도결과조치사항!$E$89:$E$92,만족도결과조치사항!$E$94:$E$98)</c:f>
              <c:numCache>
                <c:formatCode>General</c:formatCode>
                <c:ptCount val="9"/>
                <c:pt idx="3">
                  <c:v>0</c:v>
                </c:pt>
                <c:pt idx="4" formatCode="0.0%">
                  <c:v>0.69777777777777783</c:v>
                </c:pt>
                <c:pt idx="5" formatCode="0.0%">
                  <c:v>0.2311111111111111</c:v>
                </c:pt>
                <c:pt idx="6" formatCode="0.0%">
                  <c:v>5.5555555555555552E-2</c:v>
                </c:pt>
                <c:pt idx="7" formatCode="0.0%">
                  <c:v>1.1111111111111112E-2</c:v>
                </c:pt>
                <c:pt idx="8" formatCode="0.0%">
                  <c:v>4.4444444444444444E-3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CE4-41D8-ADF5-62D0E34575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extLst>
          <c:ext xmlns:c15="http://schemas.microsoft.com/office/drawing/2012/chart" uri="{02D57815-91ED-43cb-92C2-25804820EDAC}">
            <c15:filteredPi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만족도결과조치사항!$C$89:$C$92</c15:sqref>
                        </c15:formulaRef>
                      </c:ext>
                    </c:extLst>
                    <c:strCache>
                      <c:ptCount val="4"/>
                      <c:pt idx="0">
                        <c:v>8. 우리 학교는 식사와 배식 시 질서에 관해 선생님이나 영양사가 지도를 해 주신다.</c:v>
                      </c:pt>
                      <c:pt idx="3">
                        <c:v>구분</c:v>
                      </c:pt>
                    </c:strCache>
                  </c:strRef>
                </c:tx>
                <c:cat>
                  <c:strRef>
                    <c:extLst>
                      <c:ext uri="{02D57815-91ED-43cb-92C2-25804820EDAC}">
                        <c15:formulaRef>
                          <c15:sqref>만족도결과조치사항!$B$94:$B$98</c15:sqref>
                        </c15:formulaRef>
                      </c:ext>
                    </c:extLst>
                    <c:strCache>
                      <c:ptCount val="5"/>
                      <c:pt idx="0">
                        <c:v>매우 만족한다</c:v>
                      </c:pt>
                      <c:pt idx="1">
                        <c:v>만족한다</c:v>
                      </c:pt>
                      <c:pt idx="2">
                        <c:v>보통이다</c:v>
                      </c:pt>
                      <c:pt idx="3">
                        <c:v>불만족이다</c:v>
                      </c:pt>
                      <c:pt idx="4">
                        <c:v>매우 불만족이다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만족도결과조치사항!$C$94:$C$98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6-FCE4-41D8-ADF5-62D0E345755C}"/>
                  </c:ext>
                </c:extLst>
              </c15:ser>
            </c15:filteredPieSeries>
          </c:ext>
        </c:extLst>
      </c:pie3DChart>
      <c:spPr>
        <a:scene3d>
          <a:camera prst="orthographicFront"/>
          <a:lightRig rig="threePt" dir="t"/>
        </a:scene3d>
        <a:sp3d>
          <a:bevelT w="6350"/>
        </a:sp3d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 altLang="en-US" sz="1100"/>
              <a:t>우리 학교급식은 위생적이다</a:t>
            </a:r>
            <a:r>
              <a:rPr lang="en-US" altLang="ko-KR" sz="1100"/>
              <a:t>. </a:t>
            </a:r>
            <a:endParaRPr lang="ko-KR" altLang="en-US" sz="1100"/>
          </a:p>
        </c:rich>
      </c:tx>
      <c:layout>
        <c:manualLayout>
          <c:xMode val="edge"/>
          <c:yMode val="edge"/>
          <c:x val="0.55218977627796528"/>
          <c:y val="7.0232025066856205E-2"/>
        </c:manualLayout>
      </c:layout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"/>
          <c:y val="0.15759637188208617"/>
          <c:w val="0.76206090677021532"/>
          <c:h val="0.77152317880794707"/>
        </c:manualLayout>
      </c:layout>
      <c:pie3DChart>
        <c:varyColors val="1"/>
        <c:ser>
          <c:idx val="1"/>
          <c:order val="1"/>
          <c:tx>
            <c:strRef>
              <c:f>만족도결과조치사항!$D$65:$D$67</c:f>
              <c:strCache>
                <c:ptCount val="3"/>
                <c:pt idx="0">
                  <c:v>6. 우리 학교급식은 위생적이다.</c:v>
                </c:pt>
                <c:pt idx="2">
                  <c:v>응답수</c:v>
                </c:pt>
              </c:strCache>
            </c:strRef>
          </c:tx>
          <c:dLbls>
            <c:dLbl>
              <c:idx val="2"/>
              <c:layout>
                <c:manualLayout>
                  <c:x val="-0.16914745656792907"/>
                  <c:y val="8.862430170216152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60C-4A07-80EA-A197F255CD74}"/>
                </c:ext>
              </c:extLst>
            </c:dLbl>
            <c:dLbl>
              <c:idx val="3"/>
              <c:layout>
                <c:manualLayout>
                  <c:x val="-0.19608410239042701"/>
                  <c:y val="0.464285714285714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DAA-495D-97A1-4C7D3C18C205}"/>
                </c:ext>
              </c:extLst>
            </c:dLbl>
            <c:dLbl>
              <c:idx val="4"/>
              <c:layout>
                <c:manualLayout>
                  <c:x val="5.565708522764683E-3"/>
                  <c:y val="9.205385041155569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60C-4A07-80EA-A197F255CD74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eparator> 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만족도결과조치사항!$B$68:$B$73</c15:sqref>
                  </c15:fullRef>
                </c:ext>
              </c:extLst>
              <c:f>만족도결과조치사항!$B$69:$B$73</c:f>
              <c:strCache>
                <c:ptCount val="5"/>
                <c:pt idx="0">
                  <c:v>매우 만족한다</c:v>
                </c:pt>
                <c:pt idx="1">
                  <c:v>만족한다</c:v>
                </c:pt>
                <c:pt idx="2">
                  <c:v>보통이다</c:v>
                </c:pt>
                <c:pt idx="3">
                  <c:v>불만족이다</c:v>
                </c:pt>
                <c:pt idx="4">
                  <c:v>매우 불만족이다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만족도결과조치사항!$D$68:$D$73</c15:sqref>
                  </c15:fullRef>
                </c:ext>
              </c:extLst>
              <c:f>만족도결과조치사항!$D$69:$D$73</c:f>
              <c:numCache>
                <c:formatCode>General</c:formatCode>
                <c:ptCount val="5"/>
                <c:pt idx="0">
                  <c:v>279</c:v>
                </c:pt>
                <c:pt idx="1">
                  <c:v>127</c:v>
                </c:pt>
                <c:pt idx="2">
                  <c:v>39</c:v>
                </c:pt>
                <c:pt idx="3">
                  <c:v>3</c:v>
                </c:pt>
                <c:pt idx="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60C-4A07-80EA-A197F255CD74}"/>
            </c:ext>
          </c:extLst>
        </c:ser>
        <c:ser>
          <c:idx val="2"/>
          <c:order val="2"/>
          <c:tx>
            <c:strRef>
              <c:f>만족도결과조치사항!$E$65:$E$67</c:f>
              <c:strCache>
                <c:ptCount val="3"/>
                <c:pt idx="0">
                  <c:v>6. 우리 학교급식은 위생적이다.</c:v>
                </c:pt>
                <c:pt idx="2">
                  <c:v>비율</c:v>
                </c:pt>
              </c:strCache>
            </c:strRef>
          </c:tx>
          <c:cat>
            <c:strRef>
              <c:extLst>
                <c:ext xmlns:c15="http://schemas.microsoft.com/office/drawing/2012/chart" uri="{02D57815-91ED-43cb-92C2-25804820EDAC}">
                  <c15:fullRef>
                    <c15:sqref>만족도결과조치사항!$B$68:$B$73</c15:sqref>
                  </c15:fullRef>
                </c:ext>
              </c:extLst>
              <c:f>만족도결과조치사항!$B$69:$B$73</c:f>
              <c:strCache>
                <c:ptCount val="5"/>
                <c:pt idx="0">
                  <c:v>매우 만족한다</c:v>
                </c:pt>
                <c:pt idx="1">
                  <c:v>만족한다</c:v>
                </c:pt>
                <c:pt idx="2">
                  <c:v>보통이다</c:v>
                </c:pt>
                <c:pt idx="3">
                  <c:v>불만족이다</c:v>
                </c:pt>
                <c:pt idx="4">
                  <c:v>매우 불만족이다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만족도결과조치사항!$E$68:$E$73</c15:sqref>
                  </c15:fullRef>
                </c:ext>
              </c:extLst>
              <c:f>만족도결과조치사항!$E$69:$E$73</c:f>
              <c:numCache>
                <c:formatCode>0.0%</c:formatCode>
                <c:ptCount val="5"/>
                <c:pt idx="0">
                  <c:v>0.62</c:v>
                </c:pt>
                <c:pt idx="1">
                  <c:v>0.28222222222222221</c:v>
                </c:pt>
                <c:pt idx="2">
                  <c:v>8.666666666666667E-2</c:v>
                </c:pt>
                <c:pt idx="3">
                  <c:v>6.6666666666666671E-3</c:v>
                </c:pt>
                <c:pt idx="4">
                  <c:v>4.4444444444444444E-3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60C-4A07-80EA-A197F255CD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extLst>
          <c:ext xmlns:c15="http://schemas.microsoft.com/office/drawing/2012/chart" uri="{02D57815-91ED-43cb-92C2-25804820EDAC}">
            <c15:filteredPi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만족도결과조치사항!$C$65:$C$67</c15:sqref>
                        </c15:formulaRef>
                      </c:ext>
                    </c:extLst>
                    <c:strCache>
                      <c:ptCount val="3"/>
                      <c:pt idx="0">
                        <c:v>6. 우리 학교급식은 위생적이다.</c:v>
                      </c:pt>
                      <c:pt idx="2">
                        <c:v>구분</c:v>
                      </c:pt>
                    </c:strCache>
                  </c:strRef>
                </c:tx>
                <c:cat>
                  <c:strRef>
                    <c:extLst>
                      <c:ext uri="{02D57815-91ED-43cb-92C2-25804820EDAC}">
                        <c15:fullRef>
                          <c15:sqref>만족도결과조치사항!$B$68:$B$73</c15:sqref>
                        </c15:fullRef>
                        <c15:formulaRef>
                          <c15:sqref>만족도결과조치사항!$B$69:$B$73</c15:sqref>
                        </c15:formulaRef>
                      </c:ext>
                    </c:extLst>
                    <c:strCache>
                      <c:ptCount val="5"/>
                      <c:pt idx="0">
                        <c:v>매우 만족한다</c:v>
                      </c:pt>
                      <c:pt idx="1">
                        <c:v>만족한다</c:v>
                      </c:pt>
                      <c:pt idx="2">
                        <c:v>보통이다</c:v>
                      </c:pt>
                      <c:pt idx="3">
                        <c:v>불만족이다</c:v>
                      </c:pt>
                      <c:pt idx="4">
                        <c:v>매우 불만족이다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만족도결과조치사항!$C$68:$C$73</c15:sqref>
                        </c15:fullRef>
                        <c15:formulaRef>
                          <c15:sqref>만족도결과조치사항!$C$69:$C$73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4-A60C-4A07-80EA-A197F255CD74}"/>
                  </c:ext>
                </c:extLst>
              </c15:ser>
            </c15:filteredPieSeries>
          </c:ext>
        </c:extLst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ko-KR"/>
              <a:t> </a:t>
            </a:r>
            <a:r>
              <a:rPr lang="ko-KR" altLang="en-US" sz="1100"/>
              <a:t>우리 학교급식은 다양한 종류의 음식이 제공된다</a:t>
            </a:r>
            <a:r>
              <a:rPr lang="en-US" altLang="ko-KR" sz="1100"/>
              <a:t>.</a:t>
            </a:r>
            <a:endParaRPr lang="ko-KR" altLang="en-US" sz="1100"/>
          </a:p>
        </c:rich>
      </c:tx>
      <c:layout>
        <c:manualLayout>
          <c:xMode val="edge"/>
          <c:yMode val="edge"/>
          <c:x val="0.28345394499195797"/>
          <c:y val="5.8432934926958828E-2"/>
        </c:manualLayout>
      </c:layout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"/>
          <c:y val="0.25694444444444442"/>
          <c:w val="0.67432086614173226"/>
          <c:h val="0.66435185185185186"/>
        </c:manualLayout>
      </c:layout>
      <c:pie3DChart>
        <c:varyColors val="1"/>
        <c:ser>
          <c:idx val="1"/>
          <c:order val="1"/>
          <c:tx>
            <c:strRef>
              <c:f>만족도결과조치사항!$D$43:$D$45</c:f>
              <c:strCache>
                <c:ptCount val="3"/>
                <c:pt idx="0">
                  <c:v>4. 우리 학교급식은 다양한 종류의 음식이 제공된다.</c:v>
                </c:pt>
                <c:pt idx="2">
                  <c:v>응답수</c:v>
                </c:pt>
              </c:strCache>
            </c:strRef>
          </c:tx>
          <c:dLbls>
            <c:dLbl>
              <c:idx val="2"/>
              <c:layout>
                <c:manualLayout>
                  <c:x val="6.424514117492798E-2"/>
                  <c:y val="0.2228059938722799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60D-4F8D-B512-6098EB82614E}"/>
                </c:ext>
              </c:extLst>
            </c:dLbl>
            <c:dLbl>
              <c:idx val="4"/>
              <c:layout>
                <c:manualLayout>
                  <c:x val="-7.9005734292570656E-2"/>
                  <c:y val="0.7330677290836653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60D-4F8D-B512-6098EB82614E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만족도결과조치사항!$B$46:$B$51</c15:sqref>
                  </c15:fullRef>
                </c:ext>
              </c:extLst>
              <c:f>만족도결과조치사항!$B$47:$B$51</c:f>
              <c:strCache>
                <c:ptCount val="5"/>
                <c:pt idx="0">
                  <c:v>매우 만족한다</c:v>
                </c:pt>
                <c:pt idx="1">
                  <c:v>만족한다</c:v>
                </c:pt>
                <c:pt idx="2">
                  <c:v>보통이다</c:v>
                </c:pt>
                <c:pt idx="3">
                  <c:v>불만족이다</c:v>
                </c:pt>
                <c:pt idx="4">
                  <c:v>매우 불만족이다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만족도결과조치사항!$D$46:$D$51</c15:sqref>
                  </c15:fullRef>
                </c:ext>
              </c:extLst>
              <c:f>만족도결과조치사항!$D$47:$D$51</c:f>
              <c:numCache>
                <c:formatCode>General</c:formatCode>
                <c:ptCount val="5"/>
                <c:pt idx="0">
                  <c:v>276</c:v>
                </c:pt>
                <c:pt idx="1">
                  <c:v>122</c:v>
                </c:pt>
                <c:pt idx="2">
                  <c:v>47</c:v>
                </c:pt>
                <c:pt idx="3">
                  <c:v>4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4E-4822-A2EA-106714E57F27}"/>
            </c:ext>
          </c:extLst>
        </c:ser>
        <c:ser>
          <c:idx val="2"/>
          <c:order val="2"/>
          <c:tx>
            <c:strRef>
              <c:f>만족도결과조치사항!$E$43:$E$45</c:f>
              <c:strCache>
                <c:ptCount val="3"/>
                <c:pt idx="0">
                  <c:v>4. 우리 학교급식은 다양한 종류의 음식이 제공된다.</c:v>
                </c:pt>
                <c:pt idx="2">
                  <c:v>비율</c:v>
                </c:pt>
              </c:strCache>
            </c:strRef>
          </c:tx>
          <c:cat>
            <c:strRef>
              <c:extLst>
                <c:ext xmlns:c15="http://schemas.microsoft.com/office/drawing/2012/chart" uri="{02D57815-91ED-43cb-92C2-25804820EDAC}">
                  <c15:fullRef>
                    <c15:sqref>만족도결과조치사항!$B$46:$B$51</c15:sqref>
                  </c15:fullRef>
                </c:ext>
              </c:extLst>
              <c:f>만족도결과조치사항!$B$47:$B$51</c:f>
              <c:strCache>
                <c:ptCount val="5"/>
                <c:pt idx="0">
                  <c:v>매우 만족한다</c:v>
                </c:pt>
                <c:pt idx="1">
                  <c:v>만족한다</c:v>
                </c:pt>
                <c:pt idx="2">
                  <c:v>보통이다</c:v>
                </c:pt>
                <c:pt idx="3">
                  <c:v>불만족이다</c:v>
                </c:pt>
                <c:pt idx="4">
                  <c:v>매우 불만족이다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만족도결과조치사항!$E$46:$E$51</c15:sqref>
                  </c15:fullRef>
                </c:ext>
              </c:extLst>
              <c:f>만족도결과조치사항!$E$47:$E$51</c:f>
              <c:numCache>
                <c:formatCode>0.0%</c:formatCode>
                <c:ptCount val="5"/>
                <c:pt idx="0">
                  <c:v>0.61333333333333329</c:v>
                </c:pt>
                <c:pt idx="1">
                  <c:v>0.27111111111111114</c:v>
                </c:pt>
                <c:pt idx="2">
                  <c:v>0.10444444444444445</c:v>
                </c:pt>
                <c:pt idx="3">
                  <c:v>8.8888888888888889E-3</c:v>
                </c:pt>
                <c:pt idx="4">
                  <c:v>2.2222222222222222E-3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4E-4822-A2EA-106714E57F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extLst>
          <c:ext xmlns:c15="http://schemas.microsoft.com/office/drawing/2012/chart" uri="{02D57815-91ED-43cb-92C2-25804820EDAC}">
            <c15:filteredPi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만족도결과조치사항!$C$43:$C$45</c15:sqref>
                        </c15:formulaRef>
                      </c:ext>
                    </c:extLst>
                    <c:strCache>
                      <c:ptCount val="3"/>
                      <c:pt idx="0">
                        <c:v>4. 우리 학교급식은 다양한 종류의 음식이 제공된다.</c:v>
                      </c:pt>
                      <c:pt idx="2">
                        <c:v>구분</c:v>
                      </c:pt>
                    </c:strCache>
                  </c:strRef>
                </c:tx>
                <c:cat>
                  <c:strRef>
                    <c:extLst>
                      <c:ext uri="{02D57815-91ED-43cb-92C2-25804820EDAC}">
                        <c15:fullRef>
                          <c15:sqref>만족도결과조치사항!$B$46:$B$51</c15:sqref>
                        </c15:fullRef>
                        <c15:formulaRef>
                          <c15:sqref>만족도결과조치사항!$B$47:$B$51</c15:sqref>
                        </c15:formulaRef>
                      </c:ext>
                    </c:extLst>
                    <c:strCache>
                      <c:ptCount val="5"/>
                      <c:pt idx="0">
                        <c:v>매우 만족한다</c:v>
                      </c:pt>
                      <c:pt idx="1">
                        <c:v>만족한다</c:v>
                      </c:pt>
                      <c:pt idx="2">
                        <c:v>보통이다</c:v>
                      </c:pt>
                      <c:pt idx="3">
                        <c:v>불만족이다</c:v>
                      </c:pt>
                      <c:pt idx="4">
                        <c:v>매우 불만족이다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만족도결과조치사항!$C$46:$C$51</c15:sqref>
                        </c15:fullRef>
                        <c15:formulaRef>
                          <c15:sqref>만족도결과조치사항!$C$47:$C$51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9E4E-4822-A2EA-106714E57F27}"/>
                  </c:ext>
                </c:extLst>
              </c15:ser>
            </c15:filteredPieSeries>
          </c:ext>
        </c:extLst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 altLang="en-US" sz="1100"/>
              <a:t>우리 학교급식에서 제공하고 있는 음식의 양은 적당하다</a:t>
            </a:r>
            <a:r>
              <a:rPr lang="en-US" altLang="ko-KR" sz="1100"/>
              <a:t>.</a:t>
            </a:r>
            <a:endParaRPr lang="ko-KR" altLang="en-US" sz="1100"/>
          </a:p>
        </c:rich>
      </c:tx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1"/>
          <c:tx>
            <c:strRef>
              <c:f>만족도결과조치사항!$D$32:$D$34</c:f>
              <c:strCache>
                <c:ptCount val="3"/>
                <c:pt idx="0">
                  <c:v>3. 우리 학교급식에서 제공하고 있는 음식의 양은 적당하다.</c:v>
                </c:pt>
                <c:pt idx="2">
                  <c:v>응답수</c:v>
                </c:pt>
              </c:strCache>
            </c:strRef>
          </c:tx>
          <c:dLbls>
            <c:dLbl>
              <c:idx val="2"/>
              <c:layout>
                <c:manualLayout>
                  <c:x val="-7.8824082834859491E-2"/>
                  <c:y val="0.3644461170294889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AF1-4C12-9C39-441094B267CA}"/>
                </c:ext>
              </c:extLst>
            </c:dLbl>
            <c:dLbl>
              <c:idx val="3"/>
              <c:layout>
                <c:manualLayout>
                  <c:x val="-0.12792319493668181"/>
                  <c:y val="0.6075949367088607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7EB-427B-B64B-03FDBB341D1E}"/>
                </c:ext>
              </c:extLst>
            </c:dLbl>
            <c:dLbl>
              <c:idx val="4"/>
              <c:layout>
                <c:manualLayout>
                  <c:x val="-2.7047056999748707E-2"/>
                  <c:y val="0.6624471205805155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7EB-427B-B64B-03FDBB341D1E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만족도결과조치사항!$B$35:$B$40</c15:sqref>
                  </c15:fullRef>
                </c:ext>
              </c:extLst>
              <c:f>만족도결과조치사항!$B$36:$B$40</c:f>
              <c:strCache>
                <c:ptCount val="5"/>
                <c:pt idx="0">
                  <c:v>매우 만족한다</c:v>
                </c:pt>
                <c:pt idx="1">
                  <c:v>만족한다</c:v>
                </c:pt>
                <c:pt idx="2">
                  <c:v>보통이다</c:v>
                </c:pt>
                <c:pt idx="3">
                  <c:v>불만족이다</c:v>
                </c:pt>
                <c:pt idx="4">
                  <c:v>매우 불만족이다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만족도결과조치사항!$D$35:$D$40</c15:sqref>
                  </c15:fullRef>
                </c:ext>
              </c:extLst>
              <c:f>만족도결과조치사항!$D$36:$D$40</c:f>
              <c:numCache>
                <c:formatCode>General</c:formatCode>
                <c:ptCount val="5"/>
                <c:pt idx="0">
                  <c:v>223</c:v>
                </c:pt>
                <c:pt idx="1">
                  <c:v>109</c:v>
                </c:pt>
                <c:pt idx="2">
                  <c:v>80</c:v>
                </c:pt>
                <c:pt idx="3">
                  <c:v>29</c:v>
                </c:pt>
                <c:pt idx="4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D6-4817-88B7-C81B277C0699}"/>
            </c:ext>
          </c:extLst>
        </c:ser>
        <c:ser>
          <c:idx val="2"/>
          <c:order val="2"/>
          <c:tx>
            <c:strRef>
              <c:f>만족도결과조치사항!$E$32:$E$34</c:f>
              <c:strCache>
                <c:ptCount val="3"/>
                <c:pt idx="0">
                  <c:v>3. 우리 학교급식에서 제공하고 있는 음식의 양은 적당하다.</c:v>
                </c:pt>
                <c:pt idx="2">
                  <c:v>비율</c:v>
                </c:pt>
              </c:strCache>
            </c:strRef>
          </c:tx>
          <c:cat>
            <c:strRef>
              <c:extLst>
                <c:ext xmlns:c15="http://schemas.microsoft.com/office/drawing/2012/chart" uri="{02D57815-91ED-43cb-92C2-25804820EDAC}">
                  <c15:fullRef>
                    <c15:sqref>만족도결과조치사항!$B$35:$B$40</c15:sqref>
                  </c15:fullRef>
                </c:ext>
              </c:extLst>
              <c:f>만족도결과조치사항!$B$36:$B$40</c:f>
              <c:strCache>
                <c:ptCount val="5"/>
                <c:pt idx="0">
                  <c:v>매우 만족한다</c:v>
                </c:pt>
                <c:pt idx="1">
                  <c:v>만족한다</c:v>
                </c:pt>
                <c:pt idx="2">
                  <c:v>보통이다</c:v>
                </c:pt>
                <c:pt idx="3">
                  <c:v>불만족이다</c:v>
                </c:pt>
                <c:pt idx="4">
                  <c:v>매우 불만족이다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만족도결과조치사항!$E$35:$E$40</c15:sqref>
                  </c15:fullRef>
                </c:ext>
              </c:extLst>
              <c:f>만족도결과조치사항!$E$36:$E$40</c:f>
              <c:numCache>
                <c:formatCode>0.0%</c:formatCode>
                <c:ptCount val="5"/>
                <c:pt idx="0">
                  <c:v>0.49555555555555558</c:v>
                </c:pt>
                <c:pt idx="1">
                  <c:v>0.24222222222222223</c:v>
                </c:pt>
                <c:pt idx="2">
                  <c:v>0.17777777777777778</c:v>
                </c:pt>
                <c:pt idx="3">
                  <c:v>6.4444444444444443E-2</c:v>
                </c:pt>
                <c:pt idx="4">
                  <c:v>0.02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AD6-4817-88B7-C81B277C06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extLst>
          <c:ext xmlns:c15="http://schemas.microsoft.com/office/drawing/2012/chart" uri="{02D57815-91ED-43cb-92C2-25804820EDAC}">
            <c15:filteredPi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만족도결과조치사항!$C$32:$C$34</c15:sqref>
                        </c15:formulaRef>
                      </c:ext>
                    </c:extLst>
                    <c:strCache>
                      <c:ptCount val="3"/>
                      <c:pt idx="0">
                        <c:v>3. 우리 학교급식에서 제공하고 있는 음식의 양은 적당하다.</c:v>
                      </c:pt>
                      <c:pt idx="2">
                        <c:v>구분</c:v>
                      </c:pt>
                    </c:strCache>
                  </c:strRef>
                </c:tx>
                <c:cat>
                  <c:strRef>
                    <c:extLst>
                      <c:ext uri="{02D57815-91ED-43cb-92C2-25804820EDAC}">
                        <c15:fullRef>
                          <c15:sqref>만족도결과조치사항!$B$35:$B$40</c15:sqref>
                        </c15:fullRef>
                        <c15:formulaRef>
                          <c15:sqref>만족도결과조치사항!$B$36:$B$40</c15:sqref>
                        </c15:formulaRef>
                      </c:ext>
                    </c:extLst>
                    <c:strCache>
                      <c:ptCount val="5"/>
                      <c:pt idx="0">
                        <c:v>매우 만족한다</c:v>
                      </c:pt>
                      <c:pt idx="1">
                        <c:v>만족한다</c:v>
                      </c:pt>
                      <c:pt idx="2">
                        <c:v>보통이다</c:v>
                      </c:pt>
                      <c:pt idx="3">
                        <c:v>불만족이다</c:v>
                      </c:pt>
                      <c:pt idx="4">
                        <c:v>매우 불만족이다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만족도결과조치사항!$C$35:$C$40</c15:sqref>
                        </c15:fullRef>
                        <c15:formulaRef>
                          <c15:sqref>만족도결과조치사항!$C$36:$C$40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6AD6-4817-88B7-C81B277C0699}"/>
                  </c:ext>
                </c:extLst>
              </c15:ser>
            </c15:filteredPieSeries>
          </c:ext>
        </c:extLst>
      </c:pie3DChart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ko-KR"/>
              <a:t> </a:t>
            </a:r>
            <a:r>
              <a:rPr lang="ko-KR" altLang="en-US" sz="1100"/>
              <a:t>우리 학교급식에서 배식은 원할하게 이루어진다</a:t>
            </a:r>
            <a:r>
              <a:rPr lang="en-US" altLang="ko-KR"/>
              <a:t>.</a:t>
            </a:r>
            <a:endParaRPr lang="ko-KR" altLang="en-US"/>
          </a:p>
        </c:rich>
      </c:tx>
      <c:layout>
        <c:manualLayout>
          <c:xMode val="edge"/>
          <c:yMode val="edge"/>
          <c:x val="0.40105137395459978"/>
          <c:y val="3.3333333333333333E-2"/>
        </c:manualLayout>
      </c:layout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1"/>
          <c:tx>
            <c:strRef>
              <c:f>만족도결과조치사항!$D$125:$D$127</c:f>
              <c:strCache>
                <c:ptCount val="3"/>
                <c:pt idx="0">
                  <c:v>11. 우리 학교급식에서 배식은 원할하게 이루어진다.</c:v>
                </c:pt>
                <c:pt idx="2">
                  <c:v>응답수</c:v>
                </c:pt>
              </c:strCache>
            </c:strRef>
          </c:tx>
          <c:dLbls>
            <c:dLbl>
              <c:idx val="2"/>
              <c:layout>
                <c:manualLayout>
                  <c:x val="-4.5751606318027452E-2"/>
                  <c:y val="0.5593871391076115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A57-41A0-ACE4-D82F9FCC8666}"/>
                </c:ext>
              </c:extLst>
            </c:dLbl>
            <c:dLbl>
              <c:idx val="4"/>
              <c:layout>
                <c:manualLayout>
                  <c:x val="-0.24540362301236263"/>
                  <c:y val="0.3456790123456789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00C-4B29-BB22-2437EFBF4BD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만족도결과조치사항!$B$128:$B$133</c15:sqref>
                  </c15:fullRef>
                </c:ext>
              </c:extLst>
              <c:f>만족도결과조치사항!$B$129:$B$133</c:f>
              <c:strCache>
                <c:ptCount val="5"/>
                <c:pt idx="0">
                  <c:v>매우 만족한다</c:v>
                </c:pt>
                <c:pt idx="1">
                  <c:v>만족한다</c:v>
                </c:pt>
                <c:pt idx="2">
                  <c:v>보통이다</c:v>
                </c:pt>
                <c:pt idx="3">
                  <c:v>불만족이다</c:v>
                </c:pt>
                <c:pt idx="4">
                  <c:v>매우 불만족이다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만족도결과조치사항!$D$128:$D$133</c15:sqref>
                  </c15:fullRef>
                </c:ext>
              </c:extLst>
              <c:f>만족도결과조치사항!$D$129:$D$133</c:f>
              <c:numCache>
                <c:formatCode>0</c:formatCode>
                <c:ptCount val="5"/>
                <c:pt idx="0">
                  <c:v>278</c:v>
                </c:pt>
                <c:pt idx="1">
                  <c:v>125</c:v>
                </c:pt>
                <c:pt idx="2">
                  <c:v>43</c:v>
                </c:pt>
                <c:pt idx="3">
                  <c:v>2</c:v>
                </c:pt>
                <c:pt idx="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6A-4CCC-8591-55344AE973BE}"/>
            </c:ext>
          </c:extLst>
        </c:ser>
        <c:ser>
          <c:idx val="2"/>
          <c:order val="2"/>
          <c:tx>
            <c:strRef>
              <c:f>만족도결과조치사항!$E$125:$E$127</c:f>
              <c:strCache>
                <c:ptCount val="3"/>
                <c:pt idx="0">
                  <c:v>11. 우리 학교급식에서 배식은 원할하게 이루어진다.</c:v>
                </c:pt>
                <c:pt idx="2">
                  <c:v>비율</c:v>
                </c:pt>
              </c:strCache>
            </c:strRef>
          </c:tx>
          <c:cat>
            <c:strRef>
              <c:extLst>
                <c:ext xmlns:c15="http://schemas.microsoft.com/office/drawing/2012/chart" uri="{02D57815-91ED-43cb-92C2-25804820EDAC}">
                  <c15:fullRef>
                    <c15:sqref>만족도결과조치사항!$B$128:$B$133</c15:sqref>
                  </c15:fullRef>
                </c:ext>
              </c:extLst>
              <c:f>만족도결과조치사항!$B$129:$B$133</c:f>
              <c:strCache>
                <c:ptCount val="5"/>
                <c:pt idx="0">
                  <c:v>매우 만족한다</c:v>
                </c:pt>
                <c:pt idx="1">
                  <c:v>만족한다</c:v>
                </c:pt>
                <c:pt idx="2">
                  <c:v>보통이다</c:v>
                </c:pt>
                <c:pt idx="3">
                  <c:v>불만족이다</c:v>
                </c:pt>
                <c:pt idx="4">
                  <c:v>매우 불만족이다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만족도결과조치사항!$E$128:$E$133</c15:sqref>
                  </c15:fullRef>
                </c:ext>
              </c:extLst>
              <c:f>만족도결과조치사항!$E$129:$E$133</c:f>
              <c:numCache>
                <c:formatCode>0.0%</c:formatCode>
                <c:ptCount val="5"/>
                <c:pt idx="0">
                  <c:v>0.61777777777777776</c:v>
                </c:pt>
                <c:pt idx="1">
                  <c:v>0.27777777777777779</c:v>
                </c:pt>
                <c:pt idx="2">
                  <c:v>9.555555555555556E-2</c:v>
                </c:pt>
                <c:pt idx="3">
                  <c:v>4.4444444444444444E-3</c:v>
                </c:pt>
                <c:pt idx="4">
                  <c:v>4.4444444444444444E-3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36A-4CCC-8591-55344AE973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extLst>
          <c:ext xmlns:c15="http://schemas.microsoft.com/office/drawing/2012/chart" uri="{02D57815-91ED-43cb-92C2-25804820EDAC}">
            <c15:filteredPi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만족도결과조치사항!$C$125:$C$127</c15:sqref>
                        </c15:formulaRef>
                      </c:ext>
                    </c:extLst>
                    <c:strCache>
                      <c:ptCount val="3"/>
                      <c:pt idx="0">
                        <c:v>11. 우리 학교급식에서 배식은 원할하게 이루어진다.</c:v>
                      </c:pt>
                      <c:pt idx="2">
                        <c:v>구분</c:v>
                      </c:pt>
                    </c:strCache>
                  </c:strRef>
                </c:tx>
                <c:cat>
                  <c:strRef>
                    <c:extLst>
                      <c:ext uri="{02D57815-91ED-43cb-92C2-25804820EDAC}">
                        <c15:fullRef>
                          <c15:sqref>만족도결과조치사항!$B$128:$B$133</c15:sqref>
                        </c15:fullRef>
                        <c15:formulaRef>
                          <c15:sqref>만족도결과조치사항!$B$129:$B$133</c15:sqref>
                        </c15:formulaRef>
                      </c:ext>
                    </c:extLst>
                    <c:strCache>
                      <c:ptCount val="5"/>
                      <c:pt idx="0">
                        <c:v>매우 만족한다</c:v>
                      </c:pt>
                      <c:pt idx="1">
                        <c:v>만족한다</c:v>
                      </c:pt>
                      <c:pt idx="2">
                        <c:v>보통이다</c:v>
                      </c:pt>
                      <c:pt idx="3">
                        <c:v>불만족이다</c:v>
                      </c:pt>
                      <c:pt idx="4">
                        <c:v>매우 불만족이다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만족도결과조치사항!$C$128:$C$133</c15:sqref>
                        </c15:fullRef>
                        <c15:formulaRef>
                          <c15:sqref>만족도결과조치사항!$C$129:$C$133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E36A-4CCC-8591-55344AE973BE}"/>
                  </c:ext>
                </c:extLst>
              </c15:ser>
            </c15:filteredPieSeries>
          </c:ext>
        </c:extLst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 altLang="en-US"/>
              <a:t>문</a:t>
            </a:r>
            <a:r>
              <a:rPr lang="en-US" altLang="ko-KR"/>
              <a:t>1) </a:t>
            </a:r>
            <a:r>
              <a:rPr lang="ko-KR" altLang="en-US"/>
              <a:t>우리 학교급식은 건강과 올바른 식습관 형성에 도움을 준다고 생각하십니까</a:t>
            </a:r>
            <a:r>
              <a:rPr lang="en-US" altLang="ko-KR"/>
              <a:t>?</a:t>
            </a:r>
            <a:endParaRPr lang="ko-KR" altLang="en-US"/>
          </a:p>
        </c:rich>
      </c:tx>
      <c:overlay val="0"/>
    </c:title>
    <c:autoTitleDeleted val="0"/>
    <c:view3D>
      <c:rotX val="7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'학생-점수 및 그래프'!$B$5</c:f>
              <c:strCache>
                <c:ptCount val="1"/>
                <c:pt idx="0">
                  <c:v>전체</c:v>
                </c:pt>
              </c:strCache>
            </c:strRef>
          </c:tx>
          <c:dLbls>
            <c:dLbl>
              <c:idx val="1"/>
              <c:layout>
                <c:manualLayout>
                  <c:x val="8.8513404574428203E-2"/>
                  <c:y val="-0.22931749086141359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E0D-4613-A87A-6C621BE852F9}"/>
                </c:ext>
              </c:extLst>
            </c:dLbl>
            <c:dLbl>
              <c:idx val="2"/>
              <c:layout>
                <c:manualLayout>
                  <c:x val="0.14348762654668165"/>
                  <c:y val="-8.5368164147385378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E0D-4613-A87A-6C621BE852F9}"/>
                </c:ext>
              </c:extLst>
            </c:dLbl>
            <c:dLbl>
              <c:idx val="3"/>
              <c:layout>
                <c:manualLayout>
                  <c:x val="7.7832208473940762E-2"/>
                  <c:y val="0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E0D-4613-A87A-6C621BE852F9}"/>
                </c:ext>
              </c:extLst>
            </c:dLbl>
            <c:dLbl>
              <c:idx val="4"/>
              <c:layout>
                <c:manualLayout>
                  <c:x val="4.2353580802399697E-2"/>
                  <c:y val="-2.2239959526328967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E0D-4613-A87A-6C621BE852F9}"/>
                </c:ext>
              </c:extLst>
            </c:dLbl>
            <c:dLbl>
              <c:idx val="6"/>
              <c:layout>
                <c:manualLayout>
                  <c:x val="-7.8599362579677534E-2"/>
                  <c:y val="-2.2835405509645027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E0D-4613-A87A-6C621BE852F9}"/>
                </c:ext>
              </c:extLst>
            </c:dLbl>
            <c:dLbl>
              <c:idx val="7"/>
              <c:layout>
                <c:manualLayout>
                  <c:x val="-3.5636576677915262E-2"/>
                  <c:y val="-5.6135357780277308E-4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E0D-4613-A87A-6C621BE852F9}"/>
                </c:ext>
              </c:extLst>
            </c:dLbl>
            <c:dLbl>
              <c:idx val="8"/>
              <c:layout>
                <c:manualLayout>
                  <c:x val="-4.1101424821897263E-2"/>
                  <c:y val="7.2140571055599768E-3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E0D-4613-A87A-6C621BE852F9}"/>
                </c:ext>
              </c:extLst>
            </c:dLbl>
            <c:dLbl>
              <c:idx val="9"/>
              <c:layout>
                <c:manualLayout>
                  <c:x val="-7.0334176977877765E-3"/>
                  <c:y val="8.2968683392938655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E0D-4613-A87A-6C621BE852F9}"/>
                </c:ext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1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'학생-점수 및 그래프'!$C$2:$L$4</c:f>
              <c:strCache>
                <c:ptCount val="10"/>
                <c:pt idx="0">
                  <c:v>응답수</c:v>
                </c:pt>
                <c:pt idx="1">
                  <c:v>⑤전혀 
그렇지 
않다</c:v>
                </c:pt>
                <c:pt idx="2">
                  <c:v>④
그렇지 
않다</c:v>
                </c:pt>
                <c:pt idx="3">
                  <c:v>⑤+④
그렇지
않다
(부정)</c:v>
                </c:pt>
                <c:pt idx="4">
                  <c:v>③보통
이다</c:v>
                </c:pt>
                <c:pt idx="5">
                  <c:v>②그렇다</c:v>
                </c:pt>
                <c:pt idx="6">
                  <c:v>①매우
그렇다</c:v>
                </c:pt>
                <c:pt idx="7">
                  <c:v>①+②
그렇다
(긍정)</c:v>
                </c:pt>
                <c:pt idx="8">
                  <c:v>평균</c:v>
                </c:pt>
                <c:pt idx="9">
                  <c:v>100점
환산</c:v>
                </c:pt>
              </c:strCache>
            </c:strRef>
          </c:cat>
          <c:val>
            <c:numRef>
              <c:f>'학생-점수 및 그래프'!$C$5:$L$5</c:f>
              <c:numCache>
                <c:formatCode>General</c:formatCode>
                <c:ptCount val="10"/>
                <c:pt idx="0">
                  <c:v>940</c:v>
                </c:pt>
                <c:pt idx="1">
                  <c:v>42</c:v>
                </c:pt>
                <c:pt idx="2">
                  <c:v>76</c:v>
                </c:pt>
                <c:pt idx="3">
                  <c:v>118</c:v>
                </c:pt>
                <c:pt idx="4">
                  <c:v>424</c:v>
                </c:pt>
                <c:pt idx="5">
                  <c:v>203</c:v>
                </c:pt>
                <c:pt idx="6">
                  <c:v>188</c:v>
                </c:pt>
                <c:pt idx="7">
                  <c:v>391</c:v>
                </c:pt>
                <c:pt idx="8">
                  <c:v>28.982499999999998</c:v>
                </c:pt>
                <c:pt idx="9" formatCode="0.00">
                  <c:v>579.65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E0D-4613-A87A-6C621BE852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 altLang="en-US" sz="1100"/>
              <a:t>우리학교급식은 맛있다고 생각한다</a:t>
            </a:r>
          </a:p>
        </c:rich>
      </c:tx>
      <c:layout>
        <c:manualLayout>
          <c:xMode val="edge"/>
          <c:yMode val="edge"/>
          <c:x val="0.35376930657038586"/>
          <c:y val="4.7619047619047616E-2"/>
        </c:manualLayout>
      </c:layout>
      <c:overlay val="0"/>
    </c:title>
    <c:autoTitleDeleted val="0"/>
    <c:plotArea>
      <c:layout/>
      <c:pieChart>
        <c:varyColors val="1"/>
        <c:ser>
          <c:idx val="1"/>
          <c:order val="0"/>
          <c:tx>
            <c:strRef>
              <c:f>만족도결과조치사항!$D$11</c:f>
              <c:strCache>
                <c:ptCount val="1"/>
                <c:pt idx="0">
                  <c:v>응답수</c:v>
                </c:pt>
              </c:strCache>
            </c:strRef>
          </c:tx>
          <c:dLbls>
            <c:dLbl>
              <c:idx val="3"/>
              <c:layout>
                <c:manualLayout>
                  <c:x val="-0.11725634295713036"/>
                  <c:y val="0.171581000291630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761-4CDE-AC05-25E2B31C837E}"/>
                </c:ext>
              </c:extLst>
            </c:dLbl>
            <c:dLbl>
              <c:idx val="4"/>
              <c:layout>
                <c:manualLayout>
                  <c:x val="-0.27149379545699337"/>
                  <c:y val="0.531564917394043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761-4CDE-AC05-25E2B31C837E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만족도결과조치사항!$B$12:$B$17</c15:sqref>
                  </c15:fullRef>
                </c:ext>
              </c:extLst>
              <c:f>만족도결과조치사항!$B$13:$B$17</c:f>
              <c:strCache>
                <c:ptCount val="5"/>
                <c:pt idx="0">
                  <c:v>매우 만족한다</c:v>
                </c:pt>
                <c:pt idx="1">
                  <c:v>만족한다</c:v>
                </c:pt>
                <c:pt idx="2">
                  <c:v>보통이다</c:v>
                </c:pt>
                <c:pt idx="3">
                  <c:v>불만족이다</c:v>
                </c:pt>
                <c:pt idx="4">
                  <c:v>매우 불만족이다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만족도결과조치사항!$D$12:$D$17</c15:sqref>
                  </c15:fullRef>
                </c:ext>
              </c:extLst>
              <c:f>만족도결과조치사항!$D$13:$D$17</c:f>
              <c:numCache>
                <c:formatCode>General</c:formatCode>
                <c:ptCount val="5"/>
                <c:pt idx="0">
                  <c:v>286</c:v>
                </c:pt>
                <c:pt idx="1">
                  <c:v>116</c:v>
                </c:pt>
                <c:pt idx="2">
                  <c:v>43</c:v>
                </c:pt>
                <c:pt idx="3">
                  <c:v>3</c:v>
                </c:pt>
                <c:pt idx="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761-4CDE-AC05-25E2B31C837E}"/>
            </c:ext>
          </c:extLst>
        </c:ser>
        <c:ser>
          <c:idx val="2"/>
          <c:order val="1"/>
          <c:tx>
            <c:strRef>
              <c:f>만족도결과조치사항!$E$11</c:f>
              <c:strCache>
                <c:ptCount val="1"/>
                <c:pt idx="0">
                  <c:v>비율</c:v>
                </c:pt>
              </c:strCache>
            </c:strRef>
          </c:tx>
          <c:cat>
            <c:strRef>
              <c:extLst>
                <c:ext xmlns:c15="http://schemas.microsoft.com/office/drawing/2012/chart" uri="{02D57815-91ED-43cb-92C2-25804820EDAC}">
                  <c15:fullRef>
                    <c15:sqref>만족도결과조치사항!$B$12:$B$17</c15:sqref>
                  </c15:fullRef>
                </c:ext>
              </c:extLst>
              <c:f>만족도결과조치사항!$B$13:$B$17</c:f>
              <c:strCache>
                <c:ptCount val="5"/>
                <c:pt idx="0">
                  <c:v>매우 만족한다</c:v>
                </c:pt>
                <c:pt idx="1">
                  <c:v>만족한다</c:v>
                </c:pt>
                <c:pt idx="2">
                  <c:v>보통이다</c:v>
                </c:pt>
                <c:pt idx="3">
                  <c:v>불만족이다</c:v>
                </c:pt>
                <c:pt idx="4">
                  <c:v>매우 불만족이다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만족도결과조치사항!$E$12:$E$17</c15:sqref>
                  </c15:fullRef>
                </c:ext>
              </c:extLst>
              <c:f>만족도결과조치사항!$E$13:$E$17</c:f>
              <c:numCache>
                <c:formatCode>0.0%</c:formatCode>
                <c:ptCount val="5"/>
                <c:pt idx="0">
                  <c:v>0.63555555555555554</c:v>
                </c:pt>
                <c:pt idx="1">
                  <c:v>0.25777777777777777</c:v>
                </c:pt>
                <c:pt idx="2">
                  <c:v>9.555555555555556E-2</c:v>
                </c:pt>
                <c:pt idx="3">
                  <c:v>6.6666666666666671E-3</c:v>
                </c:pt>
                <c:pt idx="4">
                  <c:v>4.4444444444444444E-3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761-4CDE-AC05-25E2B31C83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 altLang="en-US"/>
              <a:t>문</a:t>
            </a:r>
            <a:r>
              <a:rPr lang="en-US" altLang="ko-KR"/>
              <a:t>5) </a:t>
            </a:r>
            <a:r>
              <a:rPr lang="ko-KR" altLang="en-US"/>
              <a:t>우리 자녀의 학교급식에 전반적으로 만족합니까</a:t>
            </a:r>
            <a:r>
              <a:rPr lang="en-US" altLang="ko-KR"/>
              <a:t>?</a:t>
            </a:r>
            <a:endParaRPr lang="ko-KR" altLang="en-US"/>
          </a:p>
        </c:rich>
      </c:tx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7971450196398511E-2"/>
          <c:y val="0.23970854585795845"/>
          <c:w val="0.69177499459549718"/>
          <c:h val="0.62673490417375877"/>
        </c:manualLayout>
      </c:layout>
      <c:pie3DChart>
        <c:varyColors val="1"/>
        <c:ser>
          <c:idx val="0"/>
          <c:order val="0"/>
          <c:tx>
            <c:strRef>
              <c:f>'학부모-점수 및 그래프'!$B$65</c:f>
              <c:strCache>
                <c:ptCount val="1"/>
                <c:pt idx="0">
                  <c:v>전체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'학부모-점수 및 그래프'!$C$62:$L$64</c:f>
              <c:strCache>
                <c:ptCount val="10"/>
                <c:pt idx="0">
                  <c:v>응답수</c:v>
                </c:pt>
                <c:pt idx="1">
                  <c:v>⑤매우 불만족이다</c:v>
                </c:pt>
                <c:pt idx="2">
                  <c:v>④
불만족이다</c:v>
                </c:pt>
                <c:pt idx="3">
                  <c:v>⑤+④
그렇지
않다
(부정)</c:v>
                </c:pt>
                <c:pt idx="4">
                  <c:v>③보통
이다</c:v>
                </c:pt>
                <c:pt idx="5">
                  <c:v>②만족한다</c:v>
                </c:pt>
                <c:pt idx="6">
                  <c:v>①매우
만족한다</c:v>
                </c:pt>
                <c:pt idx="7">
                  <c:v>①+②
그렇다
(긍정)</c:v>
                </c:pt>
                <c:pt idx="8">
                  <c:v>평균</c:v>
                </c:pt>
                <c:pt idx="9">
                  <c:v>100점
환산</c:v>
                </c:pt>
              </c:strCache>
            </c:strRef>
          </c:cat>
          <c:val>
            <c:numRef>
              <c:f>'학부모-점수 및 그래프'!$C$65:$L$65</c:f>
              <c:numCache>
                <c:formatCode>General</c:formatCode>
                <c:ptCount val="10"/>
                <c:pt idx="0">
                  <c:v>929</c:v>
                </c:pt>
                <c:pt idx="1">
                  <c:v>54</c:v>
                </c:pt>
                <c:pt idx="2">
                  <c:v>112</c:v>
                </c:pt>
                <c:pt idx="3">
                  <c:v>166</c:v>
                </c:pt>
                <c:pt idx="4">
                  <c:v>374</c:v>
                </c:pt>
                <c:pt idx="5">
                  <c:v>180</c:v>
                </c:pt>
                <c:pt idx="6">
                  <c:v>170</c:v>
                </c:pt>
                <c:pt idx="7">
                  <c:v>350</c:v>
                </c:pt>
                <c:pt idx="8">
                  <c:v>26.54</c:v>
                </c:pt>
                <c:pt idx="9">
                  <c:v>530.79999999999995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46-49B8-8B22-F8C3155E59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4695060854360551"/>
          <c:y val="0.12837197433654129"/>
          <c:w val="0.2433489543517037"/>
          <c:h val="0.84566345873432491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 altLang="en-US" sz="1200"/>
              <a:t>문</a:t>
            </a:r>
            <a:r>
              <a:rPr lang="en-US" altLang="ko-KR" sz="1200"/>
              <a:t>4) </a:t>
            </a:r>
            <a:r>
              <a:rPr lang="ko-KR" altLang="en-US" sz="1200"/>
              <a:t>열린 학교급식 운영을 위하여 학부모가 참여할 수 있는 방법으로 어떤 것이 가장 좋다고 생각하십니까</a:t>
            </a:r>
            <a:r>
              <a:rPr lang="en-US" altLang="ko-KR" sz="1200"/>
              <a:t>?</a:t>
            </a:r>
            <a:endParaRPr lang="ko-KR" altLang="en-US" sz="1200"/>
          </a:p>
        </c:rich>
      </c:tx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'학부모-점수 및 그래프'!$B$53:$J$53</c:f>
              <c:strCache>
                <c:ptCount val="9"/>
                <c:pt idx="0">
                  <c:v>전 체</c:v>
                </c:pt>
                <c:pt idx="1">
                  <c:v>929</c:v>
                </c:pt>
                <c:pt idx="2">
                  <c:v>234</c:v>
                </c:pt>
                <c:pt idx="3">
                  <c:v>216</c:v>
                </c:pt>
                <c:pt idx="4">
                  <c:v>326</c:v>
                </c:pt>
                <c:pt idx="5">
                  <c:v>41</c:v>
                </c:pt>
                <c:pt idx="6">
                  <c:v>91</c:v>
                </c:pt>
                <c:pt idx="8">
                  <c:v>전 체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'학부모-점수 및 그래프'!$K$50:$O$52</c:f>
              <c:strCache>
                <c:ptCount val="5"/>
                <c:pt idx="0">
                  <c:v>① 학교 급식 공개의 날 운영</c:v>
                </c:pt>
                <c:pt idx="1">
                  <c:v>② 급식모니터링 참여</c:v>
                </c:pt>
                <c:pt idx="2">
                  <c:v>③학교 홈페이지를 이용한 의견제시</c:v>
                </c:pt>
                <c:pt idx="3">
                  <c:v>④학부모 연수 (급식홍보 등)</c:v>
                </c:pt>
                <c:pt idx="4">
                  <c:v>⑤기타</c:v>
                </c:pt>
              </c:strCache>
            </c:strRef>
          </c:cat>
          <c:val>
            <c:numRef>
              <c:f>'학부모-점수 및 그래프'!$K$53:$O$53</c:f>
              <c:numCache>
                <c:formatCode>0.0%</c:formatCode>
                <c:ptCount val="5"/>
                <c:pt idx="0">
                  <c:v>0.25188374596340152</c:v>
                </c:pt>
                <c:pt idx="1">
                  <c:v>0.23250807319698599</c:v>
                </c:pt>
                <c:pt idx="2">
                  <c:v>0.35091496232508074</c:v>
                </c:pt>
                <c:pt idx="3">
                  <c:v>4.4133476856835309E-2</c:v>
                </c:pt>
                <c:pt idx="4">
                  <c:v>9.7954790096878366E-2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F2-4C5E-9B2D-A796737326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 altLang="en-US" sz="1200"/>
              <a:t>문</a:t>
            </a:r>
            <a:r>
              <a:rPr lang="en-US" altLang="ko-KR" sz="1200"/>
              <a:t>3) </a:t>
            </a:r>
            <a:r>
              <a:rPr lang="ko-KR" altLang="en-US" sz="1200"/>
              <a:t>우리학교에서 실시하는 영양</a:t>
            </a:r>
            <a:r>
              <a:rPr lang="en-US" altLang="ko-KR" sz="1200"/>
              <a:t>•</a:t>
            </a:r>
            <a:r>
              <a:rPr lang="ko-KR" altLang="en-US" sz="1200"/>
              <a:t>식생활 교육 중 중점적으로 교육했으면 하는 내용은 무엇입니까</a:t>
            </a:r>
            <a:r>
              <a:rPr lang="en-US" altLang="ko-KR" sz="1200"/>
              <a:t>?</a:t>
            </a:r>
            <a:endParaRPr lang="ko-KR" altLang="en-US" sz="1200"/>
          </a:p>
        </c:rich>
      </c:tx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'학부모-점수 및 그래프'!$B$39:$K$39</c:f>
              <c:strCache>
                <c:ptCount val="10"/>
                <c:pt idx="0">
                  <c:v>전 체</c:v>
                </c:pt>
                <c:pt idx="1">
                  <c:v>929</c:v>
                </c:pt>
                <c:pt idx="2">
                  <c:v>177</c:v>
                </c:pt>
                <c:pt idx="3">
                  <c:v>161</c:v>
                </c:pt>
                <c:pt idx="4">
                  <c:v>255</c:v>
                </c:pt>
                <c:pt idx="5">
                  <c:v>198</c:v>
                </c:pt>
                <c:pt idx="6">
                  <c:v>35</c:v>
                </c:pt>
                <c:pt idx="7">
                  <c:v>92</c:v>
                </c:pt>
                <c:pt idx="9">
                  <c:v>전 체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'학부모-점수 및 그래프'!$L$36:$Q$38</c:f>
              <c:strCache>
                <c:ptCount val="6"/>
                <c:pt idx="0">
                  <c:v>① 편식교정</c:v>
                </c:pt>
                <c:pt idx="1">
                  <c:v>②식사예절</c:v>
                </c:pt>
                <c:pt idx="2">
                  <c:v>③식중독예방</c:v>
                </c:pt>
                <c:pt idx="3">
                  <c:v>④영양정보</c:v>
                </c:pt>
                <c:pt idx="4">
                  <c:v>⑤식사요법</c:v>
                </c:pt>
                <c:pt idx="5">
                  <c:v>⑥기타</c:v>
                </c:pt>
              </c:strCache>
            </c:strRef>
          </c:cat>
          <c:val>
            <c:numRef>
              <c:f>'학부모-점수 및 그래프'!$L$39:$Q$39</c:f>
              <c:numCache>
                <c:formatCode>0.0%</c:formatCode>
                <c:ptCount val="6"/>
                <c:pt idx="0">
                  <c:v>0.19052744886975242</c:v>
                </c:pt>
                <c:pt idx="1">
                  <c:v>0.17330462863293863</c:v>
                </c:pt>
                <c:pt idx="2">
                  <c:v>0.27448869752421962</c:v>
                </c:pt>
                <c:pt idx="3">
                  <c:v>0.2131324004305705</c:v>
                </c:pt>
                <c:pt idx="4">
                  <c:v>3.7674919268030141E-2</c:v>
                </c:pt>
                <c:pt idx="5">
                  <c:v>9.903121636167922E-2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17-4EE9-BE44-8B9CC97036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 altLang="en-US" sz="1200"/>
              <a:t>문</a:t>
            </a:r>
            <a:r>
              <a:rPr lang="en-US" altLang="ko-KR" sz="1200"/>
              <a:t>2-1) </a:t>
            </a:r>
            <a:r>
              <a:rPr lang="ko-KR" altLang="en-US" sz="1200"/>
              <a:t>그렇지 않은 이유는</a:t>
            </a:r>
            <a:r>
              <a:rPr lang="en-US" altLang="ko-KR" sz="1200"/>
              <a:t>?</a:t>
            </a:r>
            <a:endParaRPr lang="ko-KR" altLang="en-US" sz="1200"/>
          </a:p>
        </c:rich>
      </c:tx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'학부모-점수 및 그래프'!$B$28:$K$28</c:f>
              <c:strCache>
                <c:ptCount val="10"/>
                <c:pt idx="0">
                  <c:v>전 체</c:v>
                </c:pt>
                <c:pt idx="1">
                  <c:v>929</c:v>
                </c:pt>
                <c:pt idx="2">
                  <c:v>31</c:v>
                </c:pt>
                <c:pt idx="3">
                  <c:v>14</c:v>
                </c:pt>
                <c:pt idx="4">
                  <c:v>18</c:v>
                </c:pt>
                <c:pt idx="5">
                  <c:v>20</c:v>
                </c:pt>
                <c:pt idx="6">
                  <c:v>35</c:v>
                </c:pt>
                <c:pt idx="7">
                  <c:v>21</c:v>
                </c:pt>
                <c:pt idx="9">
                  <c:v>전 체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'학부모-점수 및 그래프'!$L$25:$Q$27</c:f>
              <c:strCache>
                <c:ptCount val="6"/>
                <c:pt idx="0">
                  <c:v>① 식기류(식판 등)가 청결하지 않아서</c:v>
                </c:pt>
                <c:pt idx="1">
                  <c:v>②식당이 지저분해서</c:v>
                </c:pt>
                <c:pt idx="2">
                  <c:v>③급식시설이 낡아서
</c:v>
                </c:pt>
                <c:pt idx="3">
                  <c:v>④급식관계자(영양&lt;교&gt;사, 조리사, 조리원)의 비위생적인 행동 때문에</c:v>
                </c:pt>
                <c:pt idx="4">
                  <c:v>⑤이물질이 나와서</c:v>
                </c:pt>
                <c:pt idx="5">
                  <c:v>⑥기타</c:v>
                </c:pt>
              </c:strCache>
            </c:strRef>
          </c:cat>
          <c:val>
            <c:numRef>
              <c:f>'학부모-점수 및 그래프'!$L$28:$Q$28</c:f>
              <c:numCache>
                <c:formatCode>0.0%</c:formatCode>
                <c:ptCount val="6"/>
                <c:pt idx="0">
                  <c:v>3.3369214208826693E-2</c:v>
                </c:pt>
                <c:pt idx="1">
                  <c:v>1.5069967707212056E-2</c:v>
                </c:pt>
                <c:pt idx="2">
                  <c:v>1.9375672766415501E-2</c:v>
                </c:pt>
                <c:pt idx="3">
                  <c:v>2.1528525296017224E-2</c:v>
                </c:pt>
                <c:pt idx="4">
                  <c:v>3.7674919268030141E-2</c:v>
                </c:pt>
                <c:pt idx="5">
                  <c:v>2.2604951560818085E-2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79-42FA-8F38-C10CD4A689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 altLang="en-US" sz="1200"/>
              <a:t>문</a:t>
            </a:r>
            <a:r>
              <a:rPr lang="en-US" altLang="ko-KR" sz="1200"/>
              <a:t>2) </a:t>
            </a:r>
            <a:r>
              <a:rPr lang="ko-KR" altLang="en-US" sz="1200"/>
              <a:t>우리 자녀가 먹고 있는 학교급식은 위생적이고 안전하다고 생각하십니까</a:t>
            </a:r>
            <a:r>
              <a:rPr lang="en-US" altLang="ko-KR" sz="1200"/>
              <a:t>?</a:t>
            </a:r>
            <a:endParaRPr lang="ko-KR" altLang="en-US" sz="1200"/>
          </a:p>
        </c:rich>
      </c:tx>
      <c:layout>
        <c:manualLayout>
          <c:xMode val="edge"/>
          <c:yMode val="edge"/>
          <c:x val="0.22524185280426512"/>
          <c:y val="1.8518450202198545E-2"/>
        </c:manualLayout>
      </c:layout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014590764043889E-2"/>
          <c:y val="0.24247536730410449"/>
          <c:w val="0.70060367904393239"/>
          <c:h val="0.57868069321361948"/>
        </c:manualLayout>
      </c:layout>
      <c:pie3DChart>
        <c:varyColors val="1"/>
        <c:ser>
          <c:idx val="0"/>
          <c:order val="0"/>
          <c:tx>
            <c:strRef>
              <c:f>'학부모-점수 및 그래프'!$B$14</c:f>
              <c:strCache>
                <c:ptCount val="1"/>
                <c:pt idx="0">
                  <c:v>전체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'학부모-점수 및 그래프'!$C$11:$L$13</c:f>
              <c:strCache>
                <c:ptCount val="10"/>
                <c:pt idx="0">
                  <c:v>응답수</c:v>
                </c:pt>
                <c:pt idx="1">
                  <c:v>⑤전혀 
그렇지 
않다</c:v>
                </c:pt>
                <c:pt idx="2">
                  <c:v>④
그렇지 
않다</c:v>
                </c:pt>
                <c:pt idx="3">
                  <c:v>⑤+④
그렇지
않다
(부정)</c:v>
                </c:pt>
                <c:pt idx="4">
                  <c:v>③보통
이다</c:v>
                </c:pt>
                <c:pt idx="5">
                  <c:v>②그렇다</c:v>
                </c:pt>
                <c:pt idx="6">
                  <c:v>①매우
그렇다</c:v>
                </c:pt>
                <c:pt idx="7">
                  <c:v>①+②
그렇다
(긍정)</c:v>
                </c:pt>
                <c:pt idx="8">
                  <c:v>평균</c:v>
                </c:pt>
                <c:pt idx="9">
                  <c:v>100점
환산</c:v>
                </c:pt>
              </c:strCache>
            </c:strRef>
          </c:cat>
          <c:val>
            <c:numRef>
              <c:f>'학부모-점수 및 그래프'!$C$14:$L$14</c:f>
              <c:numCache>
                <c:formatCode>General</c:formatCode>
                <c:ptCount val="10"/>
                <c:pt idx="0">
                  <c:v>929</c:v>
                </c:pt>
                <c:pt idx="1">
                  <c:v>27</c:v>
                </c:pt>
                <c:pt idx="2">
                  <c:v>66</c:v>
                </c:pt>
                <c:pt idx="3">
                  <c:v>93</c:v>
                </c:pt>
                <c:pt idx="4">
                  <c:v>447</c:v>
                </c:pt>
                <c:pt idx="5">
                  <c:v>203</c:v>
                </c:pt>
                <c:pt idx="6">
                  <c:v>178</c:v>
                </c:pt>
                <c:pt idx="7">
                  <c:v>381</c:v>
                </c:pt>
                <c:pt idx="8">
                  <c:v>28.782499999999999</c:v>
                </c:pt>
                <c:pt idx="9">
                  <c:v>575.65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66-43DD-9C1F-CE181630EF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80192701353558082"/>
          <c:y val="0.19168828708022387"/>
          <c:w val="0.19157823966621434"/>
          <c:h val="0.7542983325559701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 altLang="en-US" sz="1200"/>
              <a:t>문</a:t>
            </a:r>
            <a:r>
              <a:rPr lang="en-US" altLang="ko-KR" sz="1200"/>
              <a:t>1) </a:t>
            </a:r>
            <a:r>
              <a:rPr lang="ko-KR" altLang="en-US" sz="1200"/>
              <a:t>우리 자녀가 먹고 있는 학교급식이 건강과 올바른 식습관 형성에 도움을 줍니까</a:t>
            </a:r>
            <a:r>
              <a:rPr lang="en-US" altLang="ko-KR" sz="1200"/>
              <a:t>?</a:t>
            </a:r>
            <a:endParaRPr lang="ko-KR" altLang="en-US" sz="1200"/>
          </a:p>
        </c:rich>
      </c:tx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'학부모-점수 및 그래프'!$B$5</c:f>
              <c:strCache>
                <c:ptCount val="1"/>
                <c:pt idx="0">
                  <c:v>전체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'학부모-점수 및 그래프'!$C$2:$L$4</c:f>
              <c:strCache>
                <c:ptCount val="10"/>
                <c:pt idx="0">
                  <c:v>응답수</c:v>
                </c:pt>
                <c:pt idx="1">
                  <c:v>⑤전혀 
그렇지 
않다</c:v>
                </c:pt>
                <c:pt idx="2">
                  <c:v>④
그렇지 
않다</c:v>
                </c:pt>
                <c:pt idx="3">
                  <c:v>⑤+④
그렇지
않다
(부정)</c:v>
                </c:pt>
                <c:pt idx="4">
                  <c:v>③보통
이다</c:v>
                </c:pt>
                <c:pt idx="5">
                  <c:v>②그렇다</c:v>
                </c:pt>
                <c:pt idx="6">
                  <c:v>①매우
그렇다</c:v>
                </c:pt>
                <c:pt idx="7">
                  <c:v>①+②
그렇다
(긍정)</c:v>
                </c:pt>
                <c:pt idx="8">
                  <c:v>평균</c:v>
                </c:pt>
                <c:pt idx="9">
                  <c:v>100점
환산</c:v>
                </c:pt>
              </c:strCache>
            </c:strRef>
          </c:cat>
          <c:val>
            <c:numRef>
              <c:f>'학부모-점수 및 그래프'!$C$5:$L$5</c:f>
              <c:numCache>
                <c:formatCode>General</c:formatCode>
                <c:ptCount val="10"/>
                <c:pt idx="0">
                  <c:v>929</c:v>
                </c:pt>
                <c:pt idx="1">
                  <c:v>35</c:v>
                </c:pt>
                <c:pt idx="2">
                  <c:v>68</c:v>
                </c:pt>
                <c:pt idx="3">
                  <c:v>103</c:v>
                </c:pt>
                <c:pt idx="4">
                  <c:v>460</c:v>
                </c:pt>
                <c:pt idx="5">
                  <c:v>187</c:v>
                </c:pt>
                <c:pt idx="6">
                  <c:v>179</c:v>
                </c:pt>
                <c:pt idx="7">
                  <c:v>366</c:v>
                </c:pt>
                <c:pt idx="8">
                  <c:v>28.662500000000001</c:v>
                </c:pt>
                <c:pt idx="9">
                  <c:v>573.25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ED-47A4-86D8-B0C63A1EA5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4012224828687667"/>
          <c:y val="8.3836433673010122E-2"/>
          <c:w val="0.25135644738994795"/>
          <c:h val="0.91486300668282794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ko-KR" altLang="en-US" sz="1200"/>
              <a:t>문</a:t>
            </a:r>
            <a:r>
              <a:rPr lang="en-US" altLang="ko-KR" sz="1200"/>
              <a:t>3-1)</a:t>
            </a:r>
            <a:r>
              <a:rPr lang="ko-KR" altLang="en-US" sz="1200"/>
              <a:t>그렇지 않은 이유는 무엇 입니까</a:t>
            </a:r>
            <a:r>
              <a:rPr lang="en-US" altLang="ko-KR"/>
              <a:t>?</a:t>
            </a:r>
            <a:endParaRPr lang="ko-KR" altLang="en-US"/>
          </a:p>
        </c:rich>
      </c:tx>
      <c:layout>
        <c:manualLayout>
          <c:xMode val="edge"/>
          <c:yMode val="edge"/>
          <c:x val="0.14788793724675356"/>
          <c:y val="2.5401574897643654E-2"/>
        </c:manualLayout>
      </c:layout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'교직원-점수 및 그래프'!$K$41</c:f>
              <c:strCache>
                <c:ptCount val="1"/>
                <c:pt idx="0">
                  <c:v>전 체</c:v>
                </c:pt>
              </c:strCache>
            </c:strRef>
          </c:tx>
          <c:dLbls>
            <c:dLbl>
              <c:idx val="0"/>
              <c:layout>
                <c:manualLayout>
                  <c:x val="-0.3923929369692532"/>
                  <c:y val="0.1704022316050261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201-4BBE-922C-EEB862098F82}"/>
                </c:ext>
              </c:extLst>
            </c:dLbl>
            <c:dLbl>
              <c:idx val="1"/>
              <c:layout>
                <c:manualLayout>
                  <c:x val="0.42041432884514013"/>
                  <c:y val="0.272666571994130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201-4BBE-922C-EEB862098F82}"/>
                </c:ext>
              </c:extLst>
            </c:dLbl>
            <c:dLbl>
              <c:idx val="3"/>
              <c:layout>
                <c:manualLayout>
                  <c:x val="-0.40372504169634532"/>
                  <c:y val="0.5355498707586536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201-4BBE-922C-EEB862098F82}"/>
                </c:ext>
              </c:extLst>
            </c:dLbl>
            <c:dLbl>
              <c:idx val="4"/>
              <c:layout>
                <c:manualLayout>
                  <c:x val="0.27763327529591081"/>
                  <c:y val="0.111176559613362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201-4BBE-922C-EEB862098F8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ko-K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'교직원-점수 및 그래프'!$L$40:$P$40</c:f>
              <c:strCache>
                <c:ptCount val="5"/>
                <c:pt idx="0">
                  <c:v>① 식기류(식판 등)가 청결하지 않아서</c:v>
                </c:pt>
                <c:pt idx="1">
                  <c:v>②식당이 지저분해서</c:v>
                </c:pt>
                <c:pt idx="2">
                  <c:v>③급식시설이 낡아서
</c:v>
                </c:pt>
                <c:pt idx="3">
                  <c:v>④급식관계자(영양&lt;교&gt;사, 조리사, 조리원)의 비위생적인 행동 때문에</c:v>
                </c:pt>
                <c:pt idx="4">
                  <c:v>⑤이물질이 나와서</c:v>
                </c:pt>
              </c:strCache>
            </c:strRef>
          </c:cat>
          <c:val>
            <c:numRef>
              <c:f>'교직원-점수 및 그래프'!$L$41:$P$41</c:f>
              <c:numCache>
                <c:formatCode>0.0%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2.4390243902439025E-2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201-4BBE-922C-EEB862098F8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ko-KR" altLang="en-US" sz="1200"/>
              <a:t>문</a:t>
            </a:r>
            <a:r>
              <a:rPr lang="en-US" altLang="ko-KR" sz="1200"/>
              <a:t>4-1)</a:t>
            </a:r>
            <a:r>
              <a:rPr lang="ko-KR" altLang="en-US" sz="1200"/>
              <a:t>그렇지 않은 이유는</a:t>
            </a:r>
            <a:r>
              <a:rPr lang="en-US" altLang="ko-KR" sz="1200"/>
              <a:t>?</a:t>
            </a:r>
            <a:endParaRPr lang="ko-KR" altLang="en-US" sz="1200"/>
          </a:p>
        </c:rich>
      </c:tx>
      <c:layout>
        <c:manualLayout>
          <c:xMode val="edge"/>
          <c:yMode val="edge"/>
          <c:x val="0.27901249958299607"/>
          <c:y val="2.9603821612499186E-2"/>
        </c:manualLayout>
      </c:layout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'교직원-점수 및 그래프'!$J$66</c:f>
              <c:strCache>
                <c:ptCount val="1"/>
                <c:pt idx="0">
                  <c:v>전 체</c:v>
                </c:pt>
              </c:strCache>
            </c:strRef>
          </c:tx>
          <c:dLbls>
            <c:dLbl>
              <c:idx val="1"/>
              <c:layout>
                <c:manualLayout>
                  <c:x val="-0.40836733744308995"/>
                  <c:y val="0.2726018573484300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D41-4741-9365-E108E044B235}"/>
                </c:ext>
              </c:extLst>
            </c:dLbl>
            <c:dLbl>
              <c:idx val="2"/>
              <c:layout>
                <c:manualLayout>
                  <c:x val="-0.29966099775432409"/>
                  <c:y val="0.582208491712483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D41-4741-9365-E108E044B235}"/>
                </c:ext>
              </c:extLst>
            </c:dLbl>
            <c:dLbl>
              <c:idx val="3"/>
              <c:layout>
                <c:manualLayout>
                  <c:x val="-0.16099073110006515"/>
                  <c:y val="0.3355193023132939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D41-4741-9365-E108E044B235}"/>
                </c:ext>
              </c:extLst>
            </c:dLbl>
            <c:dLbl>
              <c:idx val="4"/>
              <c:layout>
                <c:manualLayout>
                  <c:x val="1.286983858875336E-2"/>
                  <c:y val="0.6673198673500150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D41-4741-9365-E108E044B235}"/>
                </c:ext>
              </c:extLst>
            </c:dLbl>
            <c:dLbl>
              <c:idx val="5"/>
              <c:layout>
                <c:manualLayout>
                  <c:x val="0.33341417356844744"/>
                  <c:y val="7.998937059633441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D41-4741-9365-E108E044B23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ko-K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'교직원-점수 및 그래프'!$K$65:$P$65</c:f>
              <c:strCache>
                <c:ptCount val="6"/>
                <c:pt idx="0">
                  <c:v>① 너무 소란스러워서 </c:v>
                </c:pt>
                <c:pt idx="1">
                  <c:v>②환경 (장소, 식탁, 의자 등)이 좋지 않아서</c:v>
                </c:pt>
                <c:pt idx="2">
                  <c:v>③줄서는 시간이 길어서 (배식인원 및 배식대 부족)</c:v>
                </c:pt>
                <c:pt idx="3">
                  <c:v>④식탁이 지저분해서</c:v>
                </c:pt>
                <c:pt idx="4">
                  <c:v>⑤배식 질서 위반(새치기 등)이 많아서 </c:v>
                </c:pt>
                <c:pt idx="5">
                  <c:v>⑥기타</c:v>
                </c:pt>
              </c:strCache>
            </c:strRef>
          </c:cat>
          <c:val>
            <c:numRef>
              <c:f>'교직원-점수 및 그래프'!$K$66:$P$66</c:f>
              <c:numCache>
                <c:formatCode>0.0%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D41-4741-9365-E108E044B235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'교직원-점수 및 그래프'!$J$67</c:f>
              <c:strCache>
                <c:ptCount val="1"/>
                <c:pt idx="0">
                  <c:v>남</c:v>
                </c:pt>
              </c:strCache>
            </c:strRef>
          </c:tx>
          <c:dLbls>
            <c:dLbl>
              <c:idx val="0"/>
              <c:layout>
                <c:manualLayout>
                  <c:x val="-0.12180534520610931"/>
                  <c:y val="-4.069594648932339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03D-4F41-B931-C06C24788CD1}"/>
                </c:ext>
              </c:extLst>
            </c:dLbl>
            <c:dLbl>
              <c:idx val="1"/>
              <c:layout>
                <c:manualLayout>
                  <c:x val="-0.13956591917784419"/>
                  <c:y val="0.2923378519971515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03D-4F41-B931-C06C24788CD1}"/>
                </c:ext>
              </c:extLst>
            </c:dLbl>
            <c:dLbl>
              <c:idx val="2"/>
              <c:layout>
                <c:manualLayout>
                  <c:x val="-0.37080162735886307"/>
                  <c:y val="0.4983311907461991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03D-4F41-B931-C06C24788CD1}"/>
                </c:ext>
              </c:extLst>
            </c:dLbl>
            <c:dLbl>
              <c:idx val="3"/>
              <c:layout>
                <c:manualLayout>
                  <c:x val="-0.28722234604321722"/>
                  <c:y val="-2.096005774689965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03D-4F41-B931-C06C24788CD1}"/>
                </c:ext>
              </c:extLst>
            </c:dLbl>
            <c:dLbl>
              <c:idx val="4"/>
              <c:layout>
                <c:manualLayout>
                  <c:x val="-0.40214392640470042"/>
                  <c:y val="0.2627340188835158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03D-4F41-B931-C06C24788CD1}"/>
                </c:ext>
              </c:extLst>
            </c:dLbl>
            <c:dLbl>
              <c:idx val="5"/>
              <c:layout>
                <c:manualLayout>
                  <c:x val="0.24037106519789617"/>
                  <c:y val="-4.706038210700814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03D-4F41-B931-C06C24788CD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ko-K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'교직원-점수 및 그래프'!$K$65:$P$65</c:f>
              <c:strCache>
                <c:ptCount val="6"/>
                <c:pt idx="0">
                  <c:v>① 너무 소란스러워서 </c:v>
                </c:pt>
                <c:pt idx="1">
                  <c:v>②환경 (장소, 식탁, 의자 등)이 좋지 않아서</c:v>
                </c:pt>
                <c:pt idx="2">
                  <c:v>③줄서는 시간이 길어서 (배식인원 및 배식대 부족)</c:v>
                </c:pt>
                <c:pt idx="3">
                  <c:v>④식탁이 지저분해서</c:v>
                </c:pt>
                <c:pt idx="4">
                  <c:v>⑤배식 질서 위반(새치기 등)이 많아서 </c:v>
                </c:pt>
                <c:pt idx="5">
                  <c:v>⑥기타</c:v>
                </c:pt>
              </c:strCache>
            </c:strRef>
          </c:cat>
          <c:val>
            <c:numRef>
              <c:f>'교직원-점수 및 그래프'!$K$67:$P$67</c:f>
              <c:numCache>
                <c:formatCode>0.0%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03D-4F41-B931-C06C24788CD1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 altLang="en-US"/>
              <a:t>문</a:t>
            </a:r>
            <a:r>
              <a:rPr lang="en-US" altLang="ko-KR"/>
              <a:t>2)</a:t>
            </a:r>
            <a:r>
              <a:rPr lang="ko-KR" altLang="en-US"/>
              <a:t>우리학교 급식에서 제공하는 음식의 간은 어떻습니까</a:t>
            </a:r>
            <a:r>
              <a:rPr lang="en-US" altLang="ko-KR"/>
              <a:t>?</a:t>
            </a:r>
            <a:endParaRPr lang="ko-KR" altLang="en-US"/>
          </a:p>
        </c:rich>
      </c:tx>
      <c:layout>
        <c:manualLayout>
          <c:xMode val="edge"/>
          <c:yMode val="edge"/>
          <c:x val="0.23798611670727857"/>
          <c:y val="2.2895623300292926E-2"/>
        </c:manualLayout>
      </c:layout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0847448857956893E-2"/>
          <c:y val="0.24800196625930285"/>
          <c:w val="0.90086774766941469"/>
          <c:h val="0.75199803374069718"/>
        </c:manualLayout>
      </c:layout>
      <c:pie3DChart>
        <c:varyColors val="1"/>
        <c:ser>
          <c:idx val="0"/>
          <c:order val="0"/>
          <c:tx>
            <c:strRef>
              <c:f>'학생-점수 및 그래프'!$B$21</c:f>
              <c:strCache>
                <c:ptCount val="1"/>
                <c:pt idx="0">
                  <c:v>전 체</c:v>
                </c:pt>
              </c:strCache>
            </c:strRef>
          </c:tx>
          <c:dLbls>
            <c:dLbl>
              <c:idx val="2"/>
              <c:layout>
                <c:manualLayout>
                  <c:x val="-6.1672923931474249E-2"/>
                  <c:y val="-0.13111259809137035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5BF-410F-BE03-97E916A22709}"/>
                </c:ext>
              </c:extLst>
            </c:dLbl>
            <c:dLbl>
              <c:idx val="3"/>
              <c:layout>
                <c:manualLayout>
                  <c:x val="-1.2013371495421461E-2"/>
                  <c:y val="-6.2752636827640124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5BF-410F-BE03-97E916A22709}"/>
                </c:ext>
              </c:extLst>
            </c:dLbl>
            <c:dLbl>
              <c:idx val="5"/>
              <c:layout>
                <c:manualLayout>
                  <c:x val="0.11236049103507934"/>
                  <c:y val="4.1091033539083457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5BF-410F-BE03-97E916A22709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1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'학생-점수 및 그래프'!$C$18:$H$20</c:f>
              <c:strCache>
                <c:ptCount val="6"/>
                <c:pt idx="0">
                  <c:v>응답수</c:v>
                </c:pt>
                <c:pt idx="1">
                  <c:v>① 매우
짜다</c:v>
                </c:pt>
                <c:pt idx="2">
                  <c:v>② 짜다</c:v>
                </c:pt>
                <c:pt idx="3">
                  <c:v>③ 적당
하다</c:v>
                </c:pt>
                <c:pt idx="4">
                  <c:v>④싱겁다</c:v>
                </c:pt>
                <c:pt idx="5">
                  <c:v>⑤매우
싱겁다</c:v>
                </c:pt>
              </c:strCache>
            </c:strRef>
          </c:cat>
          <c:val>
            <c:numRef>
              <c:f>'학생-점수 및 그래프'!$C$21:$H$21</c:f>
              <c:numCache>
                <c:formatCode>General</c:formatCode>
                <c:ptCount val="6"/>
                <c:pt idx="0">
                  <c:v>910</c:v>
                </c:pt>
                <c:pt idx="1">
                  <c:v>47</c:v>
                </c:pt>
                <c:pt idx="2">
                  <c:v>235</c:v>
                </c:pt>
                <c:pt idx="3">
                  <c:v>495</c:v>
                </c:pt>
                <c:pt idx="4">
                  <c:v>100</c:v>
                </c:pt>
                <c:pt idx="5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5BF-410F-BE03-97E916A227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'교직원-점수 및 그래프'!$J$68</c:f>
              <c:strCache>
                <c:ptCount val="1"/>
                <c:pt idx="0">
                  <c:v>여</c:v>
                </c:pt>
              </c:strCache>
            </c:strRef>
          </c:tx>
          <c:dLbls>
            <c:dLbl>
              <c:idx val="1"/>
              <c:layout>
                <c:manualLayout>
                  <c:x val="-0.32065427340649544"/>
                  <c:y val="3.083732616003707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CA7-4A21-8D28-9417ED04FFC6}"/>
                </c:ext>
              </c:extLst>
            </c:dLbl>
            <c:dLbl>
              <c:idx val="2"/>
              <c:layout>
                <c:manualLayout>
                  <c:x val="-0.33945958289834516"/>
                  <c:y val="0.4206211288229057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CA7-4A21-8D28-9417ED04FFC6}"/>
                </c:ext>
              </c:extLst>
            </c:dLbl>
            <c:dLbl>
              <c:idx val="3"/>
              <c:layout>
                <c:manualLayout>
                  <c:x val="0.1327626332303255"/>
                  <c:y val="5.058253894438636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CA7-4A21-8D28-9417ED04FFC6}"/>
                </c:ext>
              </c:extLst>
            </c:dLbl>
            <c:dLbl>
              <c:idx val="4"/>
              <c:layout>
                <c:manualLayout>
                  <c:x val="0.23201287777064344"/>
                  <c:y val="0.3663474347812404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CA7-4A21-8D28-9417ED04FFC6}"/>
                </c:ext>
              </c:extLst>
            </c:dLbl>
            <c:dLbl>
              <c:idx val="5"/>
              <c:layout>
                <c:manualLayout>
                  <c:x val="0.28424984858133712"/>
                  <c:y val="-0.1247704440303015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CA7-4A21-8D28-9417ED04FFC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ko-K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'교직원-점수 및 그래프'!$K$65:$P$65</c:f>
              <c:strCache>
                <c:ptCount val="6"/>
                <c:pt idx="0">
                  <c:v>① 너무 소란스러워서 </c:v>
                </c:pt>
                <c:pt idx="1">
                  <c:v>②환경 (장소, 식탁, 의자 등)이 좋지 않아서</c:v>
                </c:pt>
                <c:pt idx="2">
                  <c:v>③줄서는 시간이 길어서 (배식인원 및 배식대 부족)</c:v>
                </c:pt>
                <c:pt idx="3">
                  <c:v>④식탁이 지저분해서</c:v>
                </c:pt>
                <c:pt idx="4">
                  <c:v>⑤배식 질서 위반(새치기 등)이 많아서 </c:v>
                </c:pt>
                <c:pt idx="5">
                  <c:v>⑥기타</c:v>
                </c:pt>
              </c:strCache>
            </c:strRef>
          </c:cat>
          <c:val>
            <c:numRef>
              <c:f>'교직원-점수 및 그래프'!$K$68:$P$68</c:f>
              <c:numCache>
                <c:formatCode>0.0%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CA7-4A21-8D28-9417ED04FFC6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'교직원-점수 및 그래프'!$K$75</c:f>
              <c:strCache>
                <c:ptCount val="1"/>
                <c:pt idx="0">
                  <c:v>전 체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ko-K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'교직원-점수 및 그래프'!$L$74:$Q$74</c:f>
              <c:strCache>
                <c:ptCount val="6"/>
                <c:pt idx="0">
                  <c:v>① 편식교정</c:v>
                </c:pt>
                <c:pt idx="1">
                  <c:v>②식사예절</c:v>
                </c:pt>
                <c:pt idx="2">
                  <c:v>③식중독예방</c:v>
                </c:pt>
                <c:pt idx="3">
                  <c:v>④영양정보</c:v>
                </c:pt>
                <c:pt idx="4">
                  <c:v>⑤식사요법</c:v>
                </c:pt>
                <c:pt idx="5">
                  <c:v>⑥기타</c:v>
                </c:pt>
              </c:strCache>
            </c:strRef>
          </c:cat>
          <c:val>
            <c:numRef>
              <c:f>'교직원-점수 및 그래프'!$L$75:$Q$75</c:f>
              <c:numCache>
                <c:formatCode>0.0%</c:formatCode>
                <c:ptCount val="6"/>
                <c:pt idx="0">
                  <c:v>0.14634146341463414</c:v>
                </c:pt>
                <c:pt idx="1">
                  <c:v>0.3902439024390244</c:v>
                </c:pt>
                <c:pt idx="2">
                  <c:v>0.26829268292682928</c:v>
                </c:pt>
                <c:pt idx="3">
                  <c:v>0.34146341463414637</c:v>
                </c:pt>
                <c:pt idx="4">
                  <c:v>2.4390243902439025E-2</c:v>
                </c:pt>
                <c:pt idx="5">
                  <c:v>9.7560975609756101E-2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E1-4FD2-96F8-1091E8B2C8CA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'교직원-점수 및 그래프'!$K$76</c:f>
              <c:strCache>
                <c:ptCount val="1"/>
                <c:pt idx="0">
                  <c:v>남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ko-K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'교직원-점수 및 그래프'!$L$74:$Q$74</c:f>
              <c:strCache>
                <c:ptCount val="6"/>
                <c:pt idx="0">
                  <c:v>① 편식교정</c:v>
                </c:pt>
                <c:pt idx="1">
                  <c:v>②식사예절</c:v>
                </c:pt>
                <c:pt idx="2">
                  <c:v>③식중독예방</c:v>
                </c:pt>
                <c:pt idx="3">
                  <c:v>④영양정보</c:v>
                </c:pt>
                <c:pt idx="4">
                  <c:v>⑤식사요법</c:v>
                </c:pt>
                <c:pt idx="5">
                  <c:v>⑥기타</c:v>
                </c:pt>
              </c:strCache>
            </c:strRef>
          </c:cat>
          <c:val>
            <c:numRef>
              <c:f>'교직원-점수 및 그래프'!$L$76:$Q$76</c:f>
              <c:numCache>
                <c:formatCode>0.0%</c:formatCode>
                <c:ptCount val="6"/>
                <c:pt idx="0">
                  <c:v>0.13333333333333333</c:v>
                </c:pt>
                <c:pt idx="1">
                  <c:v>0.36666666666666664</c:v>
                </c:pt>
                <c:pt idx="2">
                  <c:v>0.2</c:v>
                </c:pt>
                <c:pt idx="3">
                  <c:v>0.3</c:v>
                </c:pt>
                <c:pt idx="4">
                  <c:v>3.3333333333333333E-2</c:v>
                </c:pt>
                <c:pt idx="5">
                  <c:v>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EB-4948-AC58-58E13A983C6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'교직원-점수 및 그래프'!$K$77</c:f>
              <c:strCache>
                <c:ptCount val="1"/>
                <c:pt idx="0">
                  <c:v>여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ko-K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'교직원-점수 및 그래프'!$L$74:$Q$74</c:f>
              <c:strCache>
                <c:ptCount val="6"/>
                <c:pt idx="0">
                  <c:v>① 편식교정</c:v>
                </c:pt>
                <c:pt idx="1">
                  <c:v>②식사예절</c:v>
                </c:pt>
                <c:pt idx="2">
                  <c:v>③식중독예방</c:v>
                </c:pt>
                <c:pt idx="3">
                  <c:v>④영양정보</c:v>
                </c:pt>
                <c:pt idx="4">
                  <c:v>⑤식사요법</c:v>
                </c:pt>
                <c:pt idx="5">
                  <c:v>⑥기타</c:v>
                </c:pt>
              </c:strCache>
            </c:strRef>
          </c:cat>
          <c:val>
            <c:numRef>
              <c:f>'교직원-점수 및 그래프'!$L$77:$Q$77</c:f>
              <c:numCache>
                <c:formatCode>0.0%</c:formatCode>
                <c:ptCount val="6"/>
                <c:pt idx="0">
                  <c:v>0.18181818181818182</c:v>
                </c:pt>
                <c:pt idx="1">
                  <c:v>0.45454545454545453</c:v>
                </c:pt>
                <c:pt idx="2">
                  <c:v>0.45454545454545453</c:v>
                </c:pt>
                <c:pt idx="3">
                  <c:v>0.45454545454545453</c:v>
                </c:pt>
                <c:pt idx="4">
                  <c:v>0</c:v>
                </c:pt>
                <c:pt idx="5">
                  <c:v>9.0909090909090912E-2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4F-4541-929A-71D598E1DB86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'교직원-점수 및 그래프'!$K$42</c:f>
              <c:strCache>
                <c:ptCount val="1"/>
                <c:pt idx="0">
                  <c:v>남</c:v>
                </c:pt>
              </c:strCache>
            </c:strRef>
          </c:tx>
          <c:dLbls>
            <c:dLbl>
              <c:idx val="0"/>
              <c:layout>
                <c:manualLayout>
                  <c:x val="-0.39900951025467951"/>
                  <c:y val="0.2773004335267341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8D0-4CB3-8E0E-374744352048}"/>
                </c:ext>
              </c:extLst>
            </c:dLbl>
            <c:dLbl>
              <c:idx val="2"/>
              <c:layout>
                <c:manualLayout>
                  <c:x val="-0.30846564688400024"/>
                  <c:y val="2.481052998268226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8D0-4CB3-8E0E-374744352048}"/>
                </c:ext>
              </c:extLst>
            </c:dLbl>
            <c:dLbl>
              <c:idx val="3"/>
              <c:layout>
                <c:manualLayout>
                  <c:x val="-0.17752497338519482"/>
                  <c:y val="0.4117170558851129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8D0-4CB3-8E0E-374744352048}"/>
                </c:ext>
              </c:extLst>
            </c:dLbl>
            <c:dLbl>
              <c:idx val="4"/>
              <c:layout>
                <c:manualLayout>
                  <c:x val="7.2167747089920853E-2"/>
                  <c:y val="4.511078183154627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8D0-4CB3-8E0E-37474435204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ko-K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'교직원-점수 및 그래프'!$L$40:$P$40</c:f>
              <c:strCache>
                <c:ptCount val="5"/>
                <c:pt idx="0">
                  <c:v>① 식기류(식판 등)가 청결하지 않아서</c:v>
                </c:pt>
                <c:pt idx="1">
                  <c:v>②식당이 지저분해서</c:v>
                </c:pt>
                <c:pt idx="2">
                  <c:v>③급식시설이 낡아서
</c:v>
                </c:pt>
                <c:pt idx="3">
                  <c:v>④급식관계자(영양&lt;교&gt;사, 조리사, 조리원)의 비위생적인 행동 때문에</c:v>
                </c:pt>
                <c:pt idx="4">
                  <c:v>⑤이물질이 나와서</c:v>
                </c:pt>
              </c:strCache>
            </c:strRef>
          </c:cat>
          <c:val>
            <c:numRef>
              <c:f>'교직원-점수 및 그래프'!$L$42:$P$42</c:f>
              <c:numCache>
                <c:formatCode>0.0%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8D0-4CB3-8E0E-374744352048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'교직원-점수 및 그래프'!$K$43</c:f>
              <c:strCache>
                <c:ptCount val="1"/>
                <c:pt idx="0">
                  <c:v>여</c:v>
                </c:pt>
              </c:strCache>
            </c:strRef>
          </c:tx>
          <c:dLbls>
            <c:dLbl>
              <c:idx val="3"/>
              <c:layout>
                <c:manualLayout>
                  <c:x val="-0.3683640400802623"/>
                  <c:y val="0.5133233216048322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5C9-4A36-8A5B-CE4946E085DE}"/>
                </c:ext>
              </c:extLst>
            </c:dLbl>
            <c:dLbl>
              <c:idx val="4"/>
              <c:layout>
                <c:manualLayout>
                  <c:x val="0.25604188434356251"/>
                  <c:y val="-1.15973818385467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5C9-4A36-8A5B-CE4946E085D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ko-K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'교직원-점수 및 그래프'!$L$40:$P$40</c:f>
              <c:strCache>
                <c:ptCount val="5"/>
                <c:pt idx="0">
                  <c:v>① 식기류(식판 등)가 청결하지 않아서</c:v>
                </c:pt>
                <c:pt idx="1">
                  <c:v>②식당이 지저분해서</c:v>
                </c:pt>
                <c:pt idx="2">
                  <c:v>③급식시설이 낡아서
</c:v>
                </c:pt>
                <c:pt idx="3">
                  <c:v>④급식관계자(영양&lt;교&gt;사, 조리사, 조리원)의 비위생적인 행동 때문에</c:v>
                </c:pt>
                <c:pt idx="4">
                  <c:v>⑤이물질이 나와서</c:v>
                </c:pt>
              </c:strCache>
            </c:strRef>
          </c:cat>
          <c:val>
            <c:numRef>
              <c:f>'교직원-점수 및 그래프'!$L$43:$P$43</c:f>
              <c:numCache>
                <c:formatCode>0.0%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9.0909090909090912E-2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5C9-4A36-8A5B-CE4946E085D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ko-KR" altLang="en-US" sz="1200"/>
              <a:t>문</a:t>
            </a:r>
            <a:r>
              <a:rPr lang="en-US" altLang="ko-KR" sz="1200"/>
              <a:t>2)</a:t>
            </a:r>
            <a:r>
              <a:rPr lang="ko-KR" altLang="en-US" sz="1200"/>
              <a:t>우리 학교급식에서 제공하는 간은 어떻습니까</a:t>
            </a:r>
            <a:r>
              <a:rPr lang="en-US" altLang="ko-KR" sz="1200"/>
              <a:t>?</a:t>
            </a:r>
            <a:endParaRPr lang="ko-KR" altLang="en-US" sz="1200"/>
          </a:p>
        </c:rich>
      </c:tx>
      <c:layout>
        <c:manualLayout>
          <c:xMode val="edge"/>
          <c:yMode val="edge"/>
          <c:x val="0.16651793528154851"/>
          <c:y val="3.7077423206671602E-2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'교직원-점수 및 그래프'!$J$17</c:f>
              <c:strCache>
                <c:ptCount val="1"/>
                <c:pt idx="0">
                  <c:v>전 체</c:v>
                </c:pt>
              </c:strCache>
            </c:strRef>
          </c:tx>
          <c:dLbls>
            <c:dLbl>
              <c:idx val="0"/>
              <c:layout>
                <c:manualLayout>
                  <c:x val="-0.44984002120283989"/>
                  <c:y val="0.1436750149258524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8AD-41E0-9168-2D888010FE9E}"/>
                </c:ext>
              </c:extLst>
            </c:dLbl>
            <c:dLbl>
              <c:idx val="1"/>
              <c:layout>
                <c:manualLayout>
                  <c:x val="0.14462244194614124"/>
                  <c:y val="0.1032086137625587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8AD-41E0-9168-2D888010FE9E}"/>
                </c:ext>
              </c:extLst>
            </c:dLbl>
            <c:dLbl>
              <c:idx val="2"/>
              <c:layout>
                <c:manualLayout>
                  <c:x val="1.8300011019807563E-2"/>
                  <c:y val="-2.448361748904315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8AD-41E0-9168-2D888010FE9E}"/>
                </c:ext>
              </c:extLst>
            </c:dLbl>
            <c:dLbl>
              <c:idx val="3"/>
              <c:layout>
                <c:manualLayout>
                  <c:x val="-0.16263681212851464"/>
                  <c:y val="0.1219467690821002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8AD-41E0-9168-2D888010FE9E}"/>
                </c:ext>
              </c:extLst>
            </c:dLbl>
            <c:dLbl>
              <c:idx val="4"/>
              <c:layout>
                <c:manualLayout>
                  <c:x val="-0.3101256199322015"/>
                  <c:y val="0.4352816497409688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8AD-41E0-9168-2D888010FE9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 b="1"/>
                </a:pPr>
                <a:endParaRPr lang="ko-K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'교직원-점수 및 그래프'!$K$16:$O$16</c:f>
              <c:strCache>
                <c:ptCount val="5"/>
                <c:pt idx="0">
                  <c:v>① 매우
짜다</c:v>
                </c:pt>
                <c:pt idx="1">
                  <c:v>② 짜다</c:v>
                </c:pt>
                <c:pt idx="2">
                  <c:v>③ 적당
하다</c:v>
                </c:pt>
                <c:pt idx="3">
                  <c:v>④싱겁다</c:v>
                </c:pt>
                <c:pt idx="4">
                  <c:v>⑤매우
싱겁다</c:v>
                </c:pt>
              </c:strCache>
            </c:strRef>
          </c:cat>
          <c:val>
            <c:numRef>
              <c:f>'교직원-점수 및 그래프'!$K$17:$O$17</c:f>
              <c:numCache>
                <c:formatCode>0.0%</c:formatCode>
                <c:ptCount val="5"/>
                <c:pt idx="0">
                  <c:v>0</c:v>
                </c:pt>
                <c:pt idx="1">
                  <c:v>9.5238095238095233E-2</c:v>
                </c:pt>
                <c:pt idx="2">
                  <c:v>1.0476190476190477</c:v>
                </c:pt>
                <c:pt idx="3">
                  <c:v>9.5238095238095233E-2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8AD-41E0-9168-2D888010FE9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'교직원-점수 및 그래프'!$J$18</c:f>
              <c:strCache>
                <c:ptCount val="1"/>
                <c:pt idx="0">
                  <c:v>남</c:v>
                </c:pt>
              </c:strCache>
            </c:strRef>
          </c:tx>
          <c:dLbls>
            <c:dLbl>
              <c:idx val="1"/>
              <c:layout>
                <c:manualLayout>
                  <c:x val="7.8850209034550353E-2"/>
                  <c:y val="7.257151032314389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336-40BB-A287-23ADD2F57F1D}"/>
                </c:ext>
              </c:extLst>
            </c:dLbl>
            <c:dLbl>
              <c:idx val="2"/>
              <c:layout>
                <c:manualLayout>
                  <c:x val="-5.5455407186090301E-2"/>
                  <c:y val="-7.720248867870274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336-40BB-A287-23ADD2F57F1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 b="1"/>
                </a:pPr>
                <a:endParaRPr lang="ko-K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'교직원-점수 및 그래프'!$K$16:$O$16</c:f>
              <c:strCache>
                <c:ptCount val="5"/>
                <c:pt idx="0">
                  <c:v>① 매우
짜다</c:v>
                </c:pt>
                <c:pt idx="1">
                  <c:v>② 짜다</c:v>
                </c:pt>
                <c:pt idx="2">
                  <c:v>③ 적당
하다</c:v>
                </c:pt>
                <c:pt idx="3">
                  <c:v>④싱겁다</c:v>
                </c:pt>
                <c:pt idx="4">
                  <c:v>⑤매우
싱겁다</c:v>
                </c:pt>
              </c:strCache>
            </c:strRef>
          </c:cat>
          <c:val>
            <c:numRef>
              <c:f>'교직원-점수 및 그래프'!$K$18:$O$18</c:f>
              <c:numCache>
                <c:formatCode>0.0%</c:formatCode>
                <c:ptCount val="5"/>
                <c:pt idx="0">
                  <c:v>0</c:v>
                </c:pt>
                <c:pt idx="1">
                  <c:v>0.13333333333333333</c:v>
                </c:pt>
                <c:pt idx="2">
                  <c:v>0.9</c:v>
                </c:pt>
                <c:pt idx="3">
                  <c:v>0.1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336-40BB-A287-23ADD2F57F1D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'교직원-점수 및 그래프'!$J$19</c:f>
              <c:strCache>
                <c:ptCount val="1"/>
                <c:pt idx="0">
                  <c:v>여</c:v>
                </c:pt>
              </c:strCache>
            </c:strRef>
          </c:tx>
          <c:dLbls>
            <c:dLbl>
              <c:idx val="2"/>
              <c:layout>
                <c:manualLayout>
                  <c:x val="5.8160180014588071E-4"/>
                  <c:y val="-0.100794135887865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F22-43EF-A24E-DB3D652A9271}"/>
                </c:ext>
              </c:extLst>
            </c:dLbl>
            <c:dLbl>
              <c:idx val="3"/>
              <c:layout>
                <c:manualLayout>
                  <c:x val="-0.16221309038883142"/>
                  <c:y val="0.2025272974401909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F22-43EF-A24E-DB3D652A927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 b="1"/>
                </a:pPr>
                <a:endParaRPr lang="ko-K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'교직원-점수 및 그래프'!$K$16:$O$16</c:f>
              <c:strCache>
                <c:ptCount val="5"/>
                <c:pt idx="0">
                  <c:v>① 매우
짜다</c:v>
                </c:pt>
                <c:pt idx="1">
                  <c:v>② 짜다</c:v>
                </c:pt>
                <c:pt idx="2">
                  <c:v>③ 적당
하다</c:v>
                </c:pt>
                <c:pt idx="3">
                  <c:v>④싱겁다</c:v>
                </c:pt>
                <c:pt idx="4">
                  <c:v>⑤매우
싱겁다</c:v>
                </c:pt>
              </c:strCache>
            </c:strRef>
          </c:cat>
          <c:val>
            <c:numRef>
              <c:f>'교직원-점수 및 그래프'!$K$19:$O$19</c:f>
              <c:numCache>
                <c:formatCode>0.0%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1.4166666666666667</c:v>
                </c:pt>
                <c:pt idx="3">
                  <c:v>8.3333333333333329E-2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F22-43EF-A24E-DB3D652A9271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/>
              <a:t>문</a:t>
            </a:r>
            <a:r>
              <a:rPr lang="en-US"/>
              <a:t>6)</a:t>
            </a:r>
            <a:r>
              <a:rPr lang="ko-KR"/>
              <a:t>우리 학교 급식에 잔빈적으로 만족합니까</a:t>
            </a:r>
            <a:r>
              <a:rPr lang="en-US"/>
              <a:t>?</a:t>
            </a:r>
            <a:endParaRPr lang="ko-KR"/>
          </a:p>
        </c:rich>
      </c:tx>
      <c:layout>
        <c:manualLayout>
          <c:xMode val="edge"/>
          <c:yMode val="edge"/>
          <c:x val="0.23069524536444094"/>
          <c:y val="2.7777728279839327E-2"/>
        </c:manualLayout>
      </c:layout>
      <c:overlay val="0"/>
    </c:title>
    <c:autoTitleDeleted val="0"/>
    <c:view3D>
      <c:rotX val="7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'교직원-점수 및 그래프'!$B$89</c:f>
              <c:strCache>
                <c:ptCount val="1"/>
                <c:pt idx="0">
                  <c:v>전체</c:v>
                </c:pt>
              </c:strCache>
            </c:strRef>
          </c:tx>
          <c:dLbls>
            <c:dLbl>
              <c:idx val="1"/>
              <c:layout>
                <c:manualLayout>
                  <c:x val="3.9376016088915784E-3"/>
                  <c:y val="-7.183548690943861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9FC-44CB-9115-B2FEBC94F38B}"/>
                </c:ext>
              </c:extLst>
            </c:dLbl>
            <c:dLbl>
              <c:idx val="2"/>
              <c:layout>
                <c:manualLayout>
                  <c:x val="-4.3277161885741378E-2"/>
                  <c:y val="-0.2688794145874859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9FC-44CB-9115-B2FEBC94F38B}"/>
                </c:ext>
              </c:extLst>
            </c:dLbl>
            <c:dLbl>
              <c:idx val="5"/>
              <c:layout>
                <c:manualLayout>
                  <c:x val="-5.2990976105169132E-2"/>
                  <c:y val="0.2260043602338362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9FC-44CB-9115-B2FEBC94F38B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'교직원-점수 및 그래프'!$C$86:$L$88</c:f>
              <c:strCache>
                <c:ptCount val="10"/>
                <c:pt idx="0">
                  <c:v>응답수</c:v>
                </c:pt>
                <c:pt idx="1">
                  <c:v>⑤매우 불만족이다</c:v>
                </c:pt>
                <c:pt idx="2">
                  <c:v>④
불만족이다</c:v>
                </c:pt>
                <c:pt idx="3">
                  <c:v>⑤+④
그렇지
않다
(부정)</c:v>
                </c:pt>
                <c:pt idx="4">
                  <c:v>③보통
이다</c:v>
                </c:pt>
                <c:pt idx="5">
                  <c:v>②만족한다</c:v>
                </c:pt>
                <c:pt idx="6">
                  <c:v>①매우
만족한다</c:v>
                </c:pt>
                <c:pt idx="7">
                  <c:v>①+②
그렇다
(긍정)</c:v>
                </c:pt>
                <c:pt idx="8">
                  <c:v>평균</c:v>
                </c:pt>
                <c:pt idx="9">
                  <c:v>100점
환산</c:v>
                </c:pt>
              </c:strCache>
            </c:strRef>
          </c:cat>
          <c:val>
            <c:numRef>
              <c:f>'교직원-점수 및 그래프'!$C$89:$L$89</c:f>
              <c:numCache>
                <c:formatCode>General</c:formatCode>
                <c:ptCount val="10"/>
                <c:pt idx="0">
                  <c:v>41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9</c:v>
                </c:pt>
                <c:pt idx="5">
                  <c:v>3</c:v>
                </c:pt>
                <c:pt idx="6">
                  <c:v>37</c:v>
                </c:pt>
                <c:pt idx="7">
                  <c:v>40</c:v>
                </c:pt>
                <c:pt idx="8">
                  <c:v>2.1999999999999997</c:v>
                </c:pt>
                <c:pt idx="9">
                  <c:v>43.999999999999993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9FC-44CB-9115-B2FEBC94F38B}"/>
            </c:ext>
          </c:extLst>
        </c:ser>
        <c:ser>
          <c:idx val="1"/>
          <c:order val="1"/>
          <c:tx>
            <c:strRef>
              <c:f>'교직원-점수 및 그래프'!$B$90</c:f>
              <c:strCache>
                <c:ptCount val="1"/>
                <c:pt idx="0">
                  <c:v>남</c:v>
                </c:pt>
              </c:strCache>
            </c:strRef>
          </c:tx>
          <c:cat>
            <c:strRef>
              <c:f>'교직원-점수 및 그래프'!$C$86:$L$88</c:f>
              <c:strCache>
                <c:ptCount val="10"/>
                <c:pt idx="0">
                  <c:v>응답수</c:v>
                </c:pt>
                <c:pt idx="1">
                  <c:v>⑤매우 불만족이다</c:v>
                </c:pt>
                <c:pt idx="2">
                  <c:v>④
불만족이다</c:v>
                </c:pt>
                <c:pt idx="3">
                  <c:v>⑤+④
그렇지
않다
(부정)</c:v>
                </c:pt>
                <c:pt idx="4">
                  <c:v>③보통
이다</c:v>
                </c:pt>
                <c:pt idx="5">
                  <c:v>②만족한다</c:v>
                </c:pt>
                <c:pt idx="6">
                  <c:v>①매우
만족한다</c:v>
                </c:pt>
                <c:pt idx="7">
                  <c:v>①+②
그렇다
(긍정)</c:v>
                </c:pt>
                <c:pt idx="8">
                  <c:v>평균</c:v>
                </c:pt>
                <c:pt idx="9">
                  <c:v>100점
환산</c:v>
                </c:pt>
              </c:strCache>
            </c:strRef>
          </c:cat>
          <c:val>
            <c:numRef>
              <c:f>'교직원-점수 및 그래프'!$C$90:$L$90</c:f>
              <c:numCache>
                <c:formatCode>General</c:formatCode>
                <c:ptCount val="10"/>
                <c:pt idx="0">
                  <c:v>30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3</c:v>
                </c:pt>
                <c:pt idx="5">
                  <c:v>0</c:v>
                </c:pt>
                <c:pt idx="6">
                  <c:v>28</c:v>
                </c:pt>
                <c:pt idx="7">
                  <c:v>28</c:v>
                </c:pt>
                <c:pt idx="8">
                  <c:v>1.4875</c:v>
                </c:pt>
                <c:pt idx="9">
                  <c:v>29.75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9FC-44CB-9115-B2FEBC94F38B}"/>
            </c:ext>
          </c:extLst>
        </c:ser>
        <c:ser>
          <c:idx val="2"/>
          <c:order val="2"/>
          <c:tx>
            <c:strRef>
              <c:f>'교직원-점수 및 그래프'!$B$91</c:f>
              <c:strCache>
                <c:ptCount val="1"/>
                <c:pt idx="0">
                  <c:v>여</c:v>
                </c:pt>
              </c:strCache>
            </c:strRef>
          </c:tx>
          <c:cat>
            <c:strRef>
              <c:f>'교직원-점수 및 그래프'!$C$86:$L$88</c:f>
              <c:strCache>
                <c:ptCount val="10"/>
                <c:pt idx="0">
                  <c:v>응답수</c:v>
                </c:pt>
                <c:pt idx="1">
                  <c:v>⑤매우 불만족이다</c:v>
                </c:pt>
                <c:pt idx="2">
                  <c:v>④
불만족이다</c:v>
                </c:pt>
                <c:pt idx="3">
                  <c:v>⑤+④
그렇지
않다
(부정)</c:v>
                </c:pt>
                <c:pt idx="4">
                  <c:v>③보통
이다</c:v>
                </c:pt>
                <c:pt idx="5">
                  <c:v>②만족한다</c:v>
                </c:pt>
                <c:pt idx="6">
                  <c:v>①매우
만족한다</c:v>
                </c:pt>
                <c:pt idx="7">
                  <c:v>①+②
그렇다
(긍정)</c:v>
                </c:pt>
                <c:pt idx="8">
                  <c:v>평균</c:v>
                </c:pt>
                <c:pt idx="9">
                  <c:v>100점
환산</c:v>
                </c:pt>
              </c:strCache>
            </c:strRef>
          </c:cat>
          <c:val>
            <c:numRef>
              <c:f>'교직원-점수 및 그래프'!$C$91:$L$91</c:f>
              <c:numCache>
                <c:formatCode>General</c:formatCode>
                <c:ptCount val="10"/>
                <c:pt idx="0">
                  <c:v>11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6</c:v>
                </c:pt>
                <c:pt idx="5">
                  <c:v>3</c:v>
                </c:pt>
                <c:pt idx="6">
                  <c:v>9</c:v>
                </c:pt>
                <c:pt idx="7">
                  <c:v>12</c:v>
                </c:pt>
                <c:pt idx="8">
                  <c:v>0.71250000000000002</c:v>
                </c:pt>
                <c:pt idx="9">
                  <c:v>14.250000000000002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9FC-44CB-9115-B2FEBC94F3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9548199109028375"/>
          <c:y val="0.18940830819036947"/>
          <c:w val="0.29185516509622444"/>
          <c:h val="0.73772984161536503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 altLang="en-US"/>
              <a:t>문</a:t>
            </a:r>
            <a:r>
              <a:rPr lang="en-US" altLang="ko-KR"/>
              <a:t>3) </a:t>
            </a:r>
            <a:r>
              <a:rPr lang="ko-KR" altLang="en-US"/>
              <a:t>우리 학교급식에서 사용하고 있는 식재료는 신선하고 품질이 좋은것을 사용한다고 생각하십니까</a:t>
            </a:r>
            <a:r>
              <a:rPr lang="en-US" altLang="ko-KR"/>
              <a:t>?</a:t>
            </a:r>
            <a:endParaRPr lang="ko-KR" altLang="en-US"/>
          </a:p>
        </c:rich>
      </c:tx>
      <c:layout>
        <c:manualLayout>
          <c:xMode val="edge"/>
          <c:yMode val="edge"/>
          <c:x val="0.14816597942553006"/>
          <c:y val="1.7089711791654433E-2"/>
        </c:manualLayout>
      </c:layout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'학생-점수 및 그래프'!$B$37</c:f>
              <c:strCache>
                <c:ptCount val="1"/>
                <c:pt idx="0">
                  <c:v>전체</c:v>
                </c:pt>
              </c:strCache>
            </c:strRef>
          </c:tx>
          <c:dLbls>
            <c:dLbl>
              <c:idx val="4"/>
              <c:layout>
                <c:manualLayout>
                  <c:x val="-1.7297566787039153E-2"/>
                  <c:y val="9.4770956314181691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26E-4ADB-9C23-DC83968B066A}"/>
                </c:ext>
              </c:extLst>
            </c:dLbl>
            <c:dLbl>
              <c:idx val="5"/>
              <c:layout>
                <c:manualLayout>
                  <c:x val="9.3433531016448787E-3"/>
                  <c:y val="-3.7858745554220606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26E-4ADB-9C23-DC83968B066A}"/>
                </c:ext>
              </c:extLst>
            </c:dLbl>
            <c:dLbl>
              <c:idx val="6"/>
              <c:layout>
                <c:manualLayout>
                  <c:x val="5.9244924820526547E-4"/>
                  <c:y val="1.823327767994904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26E-4ADB-9C23-DC83968B066A}"/>
                </c:ext>
              </c:extLst>
            </c:dLbl>
            <c:dLbl>
              <c:idx val="7"/>
              <c:layout>
                <c:manualLayout>
                  <c:x val="-8.1994483666316276E-3"/>
                  <c:y val="-8.634061632227624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26E-4ADB-9C23-DC83968B066A}"/>
                </c:ext>
              </c:extLst>
            </c:dLbl>
            <c:dLbl>
              <c:idx val="9"/>
              <c:layout>
                <c:manualLayout>
                  <c:x val="4.000916185501479E-2"/>
                  <c:y val="-4.650538864267470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26E-4ADB-9C23-DC83968B066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'학생-점수 및 그래프'!$C$34:$L$36</c:f>
              <c:strCache>
                <c:ptCount val="10"/>
                <c:pt idx="0">
                  <c:v>응답수</c:v>
                </c:pt>
                <c:pt idx="1">
                  <c:v>⑤전혀 
그렇지 
않다</c:v>
                </c:pt>
                <c:pt idx="2">
                  <c:v>④
그렇지 
않다</c:v>
                </c:pt>
                <c:pt idx="3">
                  <c:v>⑤+④
그렇지
않다
(부정)</c:v>
                </c:pt>
                <c:pt idx="4">
                  <c:v>③보통
이다</c:v>
                </c:pt>
                <c:pt idx="5">
                  <c:v>②그렇다</c:v>
                </c:pt>
                <c:pt idx="6">
                  <c:v>①매우
그렇다</c:v>
                </c:pt>
                <c:pt idx="7">
                  <c:v>①+②
그렇다
(긍정)</c:v>
                </c:pt>
                <c:pt idx="8">
                  <c:v>평균</c:v>
                </c:pt>
                <c:pt idx="9">
                  <c:v>100점
환산</c:v>
                </c:pt>
              </c:strCache>
            </c:strRef>
          </c:cat>
          <c:val>
            <c:numRef>
              <c:f>'학생-점수 및 그래프'!$C$37:$L$37</c:f>
              <c:numCache>
                <c:formatCode>General</c:formatCode>
                <c:ptCount val="10"/>
                <c:pt idx="0">
                  <c:v>943</c:v>
                </c:pt>
                <c:pt idx="1">
                  <c:v>40</c:v>
                </c:pt>
                <c:pt idx="2">
                  <c:v>107</c:v>
                </c:pt>
                <c:pt idx="3">
                  <c:v>147</c:v>
                </c:pt>
                <c:pt idx="4">
                  <c:v>346</c:v>
                </c:pt>
                <c:pt idx="5">
                  <c:v>259</c:v>
                </c:pt>
                <c:pt idx="6">
                  <c:v>191</c:v>
                </c:pt>
                <c:pt idx="7">
                  <c:v>450</c:v>
                </c:pt>
                <c:pt idx="8">
                  <c:v>29.65</c:v>
                </c:pt>
                <c:pt idx="9">
                  <c:v>593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26E-4ADB-9C23-DC83968B06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83281232505313751"/>
          <c:y val="0.22233455505299488"/>
          <c:w val="0.16036721134828669"/>
          <c:h val="0.71062717593604197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 altLang="en-US" sz="1200"/>
              <a:t>문</a:t>
            </a:r>
            <a:r>
              <a:rPr lang="en-US" altLang="ko-KR" sz="1200"/>
              <a:t>4)</a:t>
            </a:r>
            <a:r>
              <a:rPr lang="ko-KR" altLang="en-US" sz="1200"/>
              <a:t>우리 학교 급식장소는 편안합니까</a:t>
            </a:r>
            <a:r>
              <a:rPr lang="en-US" altLang="ko-KR" sz="1200"/>
              <a:t>?</a:t>
            </a:r>
            <a:endParaRPr lang="ko-KR" altLang="en-US" sz="1200"/>
          </a:p>
        </c:rich>
      </c:tx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3952445782615714E-2"/>
          <c:y val="0.2243062451125854"/>
          <c:w val="0.66079932980224976"/>
          <c:h val="0.59611339358810511"/>
        </c:manualLayout>
      </c:layout>
      <c:pie3DChart>
        <c:varyColors val="1"/>
        <c:ser>
          <c:idx val="0"/>
          <c:order val="0"/>
          <c:tx>
            <c:strRef>
              <c:f>'교직원-점수 및 그래프'!$B$48</c:f>
              <c:strCache>
                <c:ptCount val="1"/>
                <c:pt idx="0">
                  <c:v>전체</c:v>
                </c:pt>
              </c:strCache>
            </c:strRef>
          </c:tx>
          <c:dLbls>
            <c:dLbl>
              <c:idx val="1"/>
              <c:layout>
                <c:manualLayout>
                  <c:x val="-3.672184750703187E-2"/>
                  <c:y val="-0.1321327588065191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843-4068-B7B7-17FBDA11FADE}"/>
                </c:ext>
              </c:extLst>
            </c:dLbl>
            <c:dLbl>
              <c:idx val="5"/>
              <c:layout>
                <c:manualLayout>
                  <c:x val="3.359784968859602E-2"/>
                  <c:y val="0.1242323053068600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843-4068-B7B7-17FBDA11FADE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'교직원-점수 및 그래프'!$C$45:$L$47</c:f>
              <c:strCache>
                <c:ptCount val="10"/>
                <c:pt idx="0">
                  <c:v>응답수</c:v>
                </c:pt>
                <c:pt idx="1">
                  <c:v>⑤전혀 
그렇지 
않다</c:v>
                </c:pt>
                <c:pt idx="2">
                  <c:v>④
그렇지 
않다</c:v>
                </c:pt>
                <c:pt idx="3">
                  <c:v>⑤+④
그렇지
않다
(부정)</c:v>
                </c:pt>
                <c:pt idx="4">
                  <c:v>③보통
이다</c:v>
                </c:pt>
                <c:pt idx="5">
                  <c:v>②그렇다</c:v>
                </c:pt>
                <c:pt idx="6">
                  <c:v>①매우
그렇다</c:v>
                </c:pt>
                <c:pt idx="7">
                  <c:v>①+②
그렇다
(긍정)</c:v>
                </c:pt>
                <c:pt idx="8">
                  <c:v>평균</c:v>
                </c:pt>
                <c:pt idx="9">
                  <c:v>100점
환산</c:v>
                </c:pt>
              </c:strCache>
            </c:strRef>
          </c:cat>
          <c:val>
            <c:numRef>
              <c:f>'교직원-점수 및 그래프'!$C$48:$L$48</c:f>
              <c:numCache>
                <c:formatCode>General</c:formatCode>
                <c:ptCount val="10"/>
                <c:pt idx="0">
                  <c:v>41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6</c:v>
                </c:pt>
                <c:pt idx="5">
                  <c:v>10</c:v>
                </c:pt>
                <c:pt idx="6">
                  <c:v>36</c:v>
                </c:pt>
                <c:pt idx="7">
                  <c:v>46</c:v>
                </c:pt>
                <c:pt idx="8">
                  <c:v>2.3250000000000002</c:v>
                </c:pt>
                <c:pt idx="9">
                  <c:v>46.5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843-4068-B7B7-17FBDA11FADE}"/>
            </c:ext>
          </c:extLst>
        </c:ser>
        <c:ser>
          <c:idx val="1"/>
          <c:order val="1"/>
          <c:tx>
            <c:strRef>
              <c:f>'교직원-점수 및 그래프'!$B$49</c:f>
              <c:strCache>
                <c:ptCount val="1"/>
                <c:pt idx="0">
                  <c:v>남</c:v>
                </c:pt>
              </c:strCache>
            </c:strRef>
          </c:tx>
          <c:cat>
            <c:strRef>
              <c:f>'교직원-점수 및 그래프'!$C$45:$L$47</c:f>
              <c:strCache>
                <c:ptCount val="10"/>
                <c:pt idx="0">
                  <c:v>응답수</c:v>
                </c:pt>
                <c:pt idx="1">
                  <c:v>⑤전혀 
그렇지 
않다</c:v>
                </c:pt>
                <c:pt idx="2">
                  <c:v>④
그렇지 
않다</c:v>
                </c:pt>
                <c:pt idx="3">
                  <c:v>⑤+④
그렇지
않다
(부정)</c:v>
                </c:pt>
                <c:pt idx="4">
                  <c:v>③보통
이다</c:v>
                </c:pt>
                <c:pt idx="5">
                  <c:v>②그렇다</c:v>
                </c:pt>
                <c:pt idx="6">
                  <c:v>①매우
그렇다</c:v>
                </c:pt>
                <c:pt idx="7">
                  <c:v>①+②
그렇다
(긍정)</c:v>
                </c:pt>
                <c:pt idx="8">
                  <c:v>평균</c:v>
                </c:pt>
                <c:pt idx="9">
                  <c:v>100점
환산</c:v>
                </c:pt>
              </c:strCache>
            </c:strRef>
          </c:cat>
          <c:val>
            <c:numRef>
              <c:f>'교직원-점수 및 그래프'!$C$49:$L$49</c:f>
              <c:numCache>
                <c:formatCode>General</c:formatCode>
                <c:ptCount val="10"/>
                <c:pt idx="0">
                  <c:v>30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6</c:v>
                </c:pt>
                <c:pt idx="6">
                  <c:v>26</c:v>
                </c:pt>
                <c:pt idx="7">
                  <c:v>32</c:v>
                </c:pt>
                <c:pt idx="8">
                  <c:v>1.575</c:v>
                </c:pt>
                <c:pt idx="9">
                  <c:v>31.5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843-4068-B7B7-17FBDA11FADE}"/>
            </c:ext>
          </c:extLst>
        </c:ser>
        <c:ser>
          <c:idx val="2"/>
          <c:order val="2"/>
          <c:tx>
            <c:strRef>
              <c:f>'교직원-점수 및 그래프'!$B$50</c:f>
              <c:strCache>
                <c:ptCount val="1"/>
                <c:pt idx="0">
                  <c:v>여</c:v>
                </c:pt>
              </c:strCache>
            </c:strRef>
          </c:tx>
          <c:cat>
            <c:strRef>
              <c:f>'교직원-점수 및 그래프'!$C$45:$L$47</c:f>
              <c:strCache>
                <c:ptCount val="10"/>
                <c:pt idx="0">
                  <c:v>응답수</c:v>
                </c:pt>
                <c:pt idx="1">
                  <c:v>⑤전혀 
그렇지 
않다</c:v>
                </c:pt>
                <c:pt idx="2">
                  <c:v>④
그렇지 
않다</c:v>
                </c:pt>
                <c:pt idx="3">
                  <c:v>⑤+④
그렇지
않다
(부정)</c:v>
                </c:pt>
                <c:pt idx="4">
                  <c:v>③보통
이다</c:v>
                </c:pt>
                <c:pt idx="5">
                  <c:v>②그렇다</c:v>
                </c:pt>
                <c:pt idx="6">
                  <c:v>①매우
그렇다</c:v>
                </c:pt>
                <c:pt idx="7">
                  <c:v>①+②
그렇다
(긍정)</c:v>
                </c:pt>
                <c:pt idx="8">
                  <c:v>평균</c:v>
                </c:pt>
                <c:pt idx="9">
                  <c:v>100점
환산</c:v>
                </c:pt>
              </c:strCache>
            </c:strRef>
          </c:cat>
          <c:val>
            <c:numRef>
              <c:f>'교직원-점수 및 그래프'!$C$50:$L$50</c:f>
              <c:numCache>
                <c:formatCode>General</c:formatCode>
                <c:ptCount val="10"/>
                <c:pt idx="0">
                  <c:v>11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</c:v>
                </c:pt>
                <c:pt idx="5">
                  <c:v>4</c:v>
                </c:pt>
                <c:pt idx="6">
                  <c:v>10</c:v>
                </c:pt>
                <c:pt idx="7">
                  <c:v>14</c:v>
                </c:pt>
                <c:pt idx="8">
                  <c:v>0.75</c:v>
                </c:pt>
                <c:pt idx="9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843-4068-B7B7-17FBDA11FA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6817012625700387"/>
          <c:y val="2.0726924874906953E-2"/>
          <c:w val="0.22210169091648163"/>
          <c:h val="0.92075275147024027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 altLang="en-US" sz="1200"/>
              <a:t>문</a:t>
            </a:r>
            <a:r>
              <a:rPr lang="en-US" altLang="ko-KR" sz="1200"/>
              <a:t>3) </a:t>
            </a:r>
            <a:r>
              <a:rPr lang="ko-KR" altLang="en-US" sz="1200"/>
              <a:t>우리 학교급식은 위생적이고 안전하다고 생각하십니까</a:t>
            </a:r>
            <a:r>
              <a:rPr lang="en-US" altLang="ko-KR" sz="1200"/>
              <a:t>?</a:t>
            </a:r>
            <a:endParaRPr lang="ko-KR" altLang="en-US" sz="1200"/>
          </a:p>
        </c:rich>
      </c:tx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5390872605011205E-2"/>
          <c:y val="0.24254884806065907"/>
          <c:w val="0.64849508963617997"/>
          <c:h val="0.57393008165645953"/>
        </c:manualLayout>
      </c:layout>
      <c:pie3DChart>
        <c:varyColors val="1"/>
        <c:ser>
          <c:idx val="0"/>
          <c:order val="0"/>
          <c:tx>
            <c:strRef>
              <c:f>'교직원-점수 및 그래프'!$B$24</c:f>
              <c:strCache>
                <c:ptCount val="1"/>
                <c:pt idx="0">
                  <c:v>전체</c:v>
                </c:pt>
              </c:strCache>
            </c:strRef>
          </c:tx>
          <c:dLbls>
            <c:dLbl>
              <c:idx val="2"/>
              <c:layout>
                <c:manualLayout>
                  <c:x val="-3.5276359480506343E-2"/>
                  <c:y val="-0.1341652085156022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F6B-479F-B387-F202EFEFE976}"/>
                </c:ext>
              </c:extLst>
            </c:dLbl>
            <c:dLbl>
              <c:idx val="6"/>
              <c:layout>
                <c:manualLayout>
                  <c:x val="-0.12154905413291529"/>
                  <c:y val="-0.2009795129775444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F6B-479F-B387-F202EFEFE976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'교직원-점수 및 그래프'!$C$21:$L$23</c:f>
              <c:strCache>
                <c:ptCount val="10"/>
                <c:pt idx="0">
                  <c:v>응답수</c:v>
                </c:pt>
                <c:pt idx="1">
                  <c:v>⑤전혀 
그렇지 
않다</c:v>
                </c:pt>
                <c:pt idx="2">
                  <c:v>④
그렇지 
않다</c:v>
                </c:pt>
                <c:pt idx="3">
                  <c:v>⑤+④
그렇지
않다
(부정)</c:v>
                </c:pt>
                <c:pt idx="4">
                  <c:v>③보통
이다</c:v>
                </c:pt>
                <c:pt idx="5">
                  <c:v>②그렇다</c:v>
                </c:pt>
                <c:pt idx="6">
                  <c:v>①매우
그렇다</c:v>
                </c:pt>
                <c:pt idx="7">
                  <c:v>①+②
그렇다
(긍정)</c:v>
                </c:pt>
                <c:pt idx="8">
                  <c:v>평균</c:v>
                </c:pt>
                <c:pt idx="9">
                  <c:v>100점
환산</c:v>
                </c:pt>
              </c:strCache>
            </c:strRef>
          </c:cat>
          <c:val>
            <c:numRef>
              <c:f>'교직원-점수 및 그래프'!$C$24:$L$24</c:f>
              <c:numCache>
                <c:formatCode>General</c:formatCode>
                <c:ptCount val="10"/>
                <c:pt idx="0">
                  <c:v>42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8</c:v>
                </c:pt>
                <c:pt idx="6">
                  <c:v>40</c:v>
                </c:pt>
                <c:pt idx="7">
                  <c:v>48</c:v>
                </c:pt>
                <c:pt idx="8">
                  <c:v>2.2999999999999998</c:v>
                </c:pt>
                <c:pt idx="9">
                  <c:v>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F6B-479F-B387-F202EFEFE976}"/>
            </c:ext>
          </c:extLst>
        </c:ser>
        <c:ser>
          <c:idx val="1"/>
          <c:order val="1"/>
          <c:tx>
            <c:strRef>
              <c:f>'교직원-점수 및 그래프'!$B$25</c:f>
              <c:strCache>
                <c:ptCount val="1"/>
                <c:pt idx="0">
                  <c:v>남</c:v>
                </c:pt>
              </c:strCache>
            </c:strRef>
          </c:tx>
          <c:cat>
            <c:strRef>
              <c:f>'교직원-점수 및 그래프'!$C$21:$L$23</c:f>
              <c:strCache>
                <c:ptCount val="10"/>
                <c:pt idx="0">
                  <c:v>응답수</c:v>
                </c:pt>
                <c:pt idx="1">
                  <c:v>⑤전혀 
그렇지 
않다</c:v>
                </c:pt>
                <c:pt idx="2">
                  <c:v>④
그렇지 
않다</c:v>
                </c:pt>
                <c:pt idx="3">
                  <c:v>⑤+④
그렇지
않다
(부정)</c:v>
                </c:pt>
                <c:pt idx="4">
                  <c:v>③보통
이다</c:v>
                </c:pt>
                <c:pt idx="5">
                  <c:v>②그렇다</c:v>
                </c:pt>
                <c:pt idx="6">
                  <c:v>①매우
그렇다</c:v>
                </c:pt>
                <c:pt idx="7">
                  <c:v>①+②
그렇다
(긍정)</c:v>
                </c:pt>
                <c:pt idx="8">
                  <c:v>평균</c:v>
                </c:pt>
                <c:pt idx="9">
                  <c:v>100점
환산</c:v>
                </c:pt>
              </c:strCache>
            </c:strRef>
          </c:cat>
          <c:val>
            <c:numRef>
              <c:f>'교직원-점수 및 그래프'!$C$25:$L$25</c:f>
              <c:numCache>
                <c:formatCode>General</c:formatCode>
                <c:ptCount val="10"/>
                <c:pt idx="0">
                  <c:v>30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4</c:v>
                </c:pt>
                <c:pt idx="6">
                  <c:v>30</c:v>
                </c:pt>
                <c:pt idx="7">
                  <c:v>34</c:v>
                </c:pt>
                <c:pt idx="8">
                  <c:v>1.65</c:v>
                </c:pt>
                <c:pt idx="9">
                  <c:v>32.999999999999993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F6B-479F-B387-F202EFEFE976}"/>
            </c:ext>
          </c:extLst>
        </c:ser>
        <c:ser>
          <c:idx val="2"/>
          <c:order val="2"/>
          <c:tx>
            <c:strRef>
              <c:f>'교직원-점수 및 그래프'!$B$26</c:f>
              <c:strCache>
                <c:ptCount val="1"/>
                <c:pt idx="0">
                  <c:v>여</c:v>
                </c:pt>
              </c:strCache>
            </c:strRef>
          </c:tx>
          <c:cat>
            <c:strRef>
              <c:f>'교직원-점수 및 그래프'!$C$21:$L$23</c:f>
              <c:strCache>
                <c:ptCount val="10"/>
                <c:pt idx="0">
                  <c:v>응답수</c:v>
                </c:pt>
                <c:pt idx="1">
                  <c:v>⑤전혀 
그렇지 
않다</c:v>
                </c:pt>
                <c:pt idx="2">
                  <c:v>④
그렇지 
않다</c:v>
                </c:pt>
                <c:pt idx="3">
                  <c:v>⑤+④
그렇지
않다
(부정)</c:v>
                </c:pt>
                <c:pt idx="4">
                  <c:v>③보통
이다</c:v>
                </c:pt>
                <c:pt idx="5">
                  <c:v>②그렇다</c:v>
                </c:pt>
                <c:pt idx="6">
                  <c:v>①매우
그렇다</c:v>
                </c:pt>
                <c:pt idx="7">
                  <c:v>①+②
그렇다
(긍정)</c:v>
                </c:pt>
                <c:pt idx="8">
                  <c:v>평균</c:v>
                </c:pt>
                <c:pt idx="9">
                  <c:v>100점
환산</c:v>
                </c:pt>
              </c:strCache>
            </c:strRef>
          </c:cat>
          <c:val>
            <c:numRef>
              <c:f>'교직원-점수 및 그래프'!$C$26:$L$26</c:f>
              <c:numCache>
                <c:formatCode>General</c:formatCode>
                <c:ptCount val="10"/>
                <c:pt idx="0">
                  <c:v>12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4</c:v>
                </c:pt>
                <c:pt idx="6">
                  <c:v>10</c:v>
                </c:pt>
                <c:pt idx="7">
                  <c:v>14</c:v>
                </c:pt>
                <c:pt idx="8">
                  <c:v>0.67500000000000016</c:v>
                </c:pt>
                <c:pt idx="9">
                  <c:v>13.500000000000004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F6B-479F-B387-F202EFEFE9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8285171421209787"/>
          <c:y val="0.19156240886555848"/>
          <c:w val="0.20619820536516578"/>
          <c:h val="0.75460629921259847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 altLang="en-US" sz="1200"/>
              <a:t>문</a:t>
            </a:r>
            <a:r>
              <a:rPr lang="en-US" altLang="ko-KR" sz="1200"/>
              <a:t>1)</a:t>
            </a:r>
            <a:r>
              <a:rPr lang="ko-KR" altLang="en-US" sz="1200"/>
              <a:t>우리 학교급식은 건강과 올바른 식습관 형성에 도움을 준다고 생각하십니까</a:t>
            </a:r>
            <a:r>
              <a:rPr lang="en-US" altLang="ko-KR"/>
              <a:t>?</a:t>
            </a:r>
            <a:endParaRPr lang="ko-KR" altLang="en-US"/>
          </a:p>
        </c:rich>
      </c:tx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5145285885783367E-3"/>
          <c:y val="0.28782736914829649"/>
          <c:w val="0.75103846155793541"/>
          <c:h val="0.67390226583590285"/>
        </c:manualLayout>
      </c:layout>
      <c:pie3DChart>
        <c:varyColors val="1"/>
        <c:ser>
          <c:idx val="0"/>
          <c:order val="0"/>
          <c:tx>
            <c:strRef>
              <c:f>'교직원-점수 및 그래프'!$B$5</c:f>
              <c:strCache>
                <c:ptCount val="1"/>
                <c:pt idx="0">
                  <c:v>전체</c:v>
                </c:pt>
              </c:strCache>
            </c:strRef>
          </c:tx>
          <c:dLbls>
            <c:dLbl>
              <c:idx val="2"/>
              <c:layout>
                <c:manualLayout>
                  <c:x val="0.2487102773264501"/>
                  <c:y val="0.11707533168715856"/>
                </c:manualLayout>
              </c:layout>
              <c:showLegendKey val="0"/>
              <c:showVal val="0"/>
              <c:showCatName val="1"/>
              <c:showSerName val="1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D67-44F7-9B63-AABB3A80C200}"/>
                </c:ext>
              </c:extLst>
            </c:dLbl>
            <c:dLbl>
              <c:idx val="3"/>
              <c:layout>
                <c:manualLayout>
                  <c:x val="-0.31011944333194769"/>
                  <c:y val="0.52909219431685883"/>
                </c:manualLayout>
              </c:layout>
              <c:showLegendKey val="0"/>
              <c:showVal val="0"/>
              <c:showCatName val="1"/>
              <c:showSerName val="1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D67-44F7-9B63-AABB3A80C200}"/>
                </c:ext>
              </c:extLst>
            </c:dLbl>
            <c:dLbl>
              <c:idx val="4"/>
              <c:layout>
                <c:manualLayout>
                  <c:x val="-7.8228154713050946E-2"/>
                  <c:y val="-2.3230895203490233E-2"/>
                </c:manualLayout>
              </c:layout>
              <c:showLegendKey val="0"/>
              <c:showVal val="0"/>
              <c:showCatName val="1"/>
              <c:showSerName val="1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D67-44F7-9B63-AABB3A80C200}"/>
                </c:ext>
              </c:extLst>
            </c:dLbl>
            <c:dLbl>
              <c:idx val="5"/>
              <c:layout>
                <c:manualLayout>
                  <c:x val="0.11267010440817059"/>
                  <c:y val="-6.1983278105449006E-2"/>
                </c:manualLayout>
              </c:layout>
              <c:showLegendKey val="0"/>
              <c:showVal val="0"/>
              <c:showCatName val="1"/>
              <c:showSerName val="1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D67-44F7-9B63-AABB3A80C200}"/>
                </c:ext>
              </c:extLst>
            </c:dLbl>
            <c:dLbl>
              <c:idx val="6"/>
              <c:layout>
                <c:manualLayout>
                  <c:x val="-0.30790904170402883"/>
                  <c:y val="-8.5178349816404597E-2"/>
                </c:manualLayout>
              </c:layout>
              <c:showLegendKey val="0"/>
              <c:showVal val="0"/>
              <c:showCatName val="1"/>
              <c:showSerName val="1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D67-44F7-9B63-AABB3A80C200}"/>
                </c:ext>
              </c:extLst>
            </c:dLbl>
            <c:dLbl>
              <c:idx val="7"/>
              <c:layout>
                <c:manualLayout>
                  <c:x val="-0.30529693874089447"/>
                  <c:y val="0.12519958802983586"/>
                </c:manualLayout>
              </c:layout>
              <c:showLegendKey val="0"/>
              <c:showVal val="0"/>
              <c:showCatName val="1"/>
              <c:showSerName val="1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D67-44F7-9B63-AABB3A80C200}"/>
                </c:ext>
              </c:extLst>
            </c:dLbl>
            <c:dLbl>
              <c:idx val="8"/>
              <c:layout>
                <c:manualLayout>
                  <c:x val="-0.2098475243754927"/>
                  <c:y val="3.3476733921009201E-2"/>
                </c:manualLayout>
              </c:layout>
              <c:showLegendKey val="0"/>
              <c:showVal val="0"/>
              <c:showCatName val="1"/>
              <c:showSerName val="1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D67-44F7-9B63-AABB3A80C200}"/>
                </c:ext>
              </c:extLst>
            </c:dLbl>
            <c:dLbl>
              <c:idx val="9"/>
              <c:layout>
                <c:manualLayout>
                  <c:x val="0.35279997286126791"/>
                  <c:y val="-9.0134466038049674E-3"/>
                </c:manualLayout>
              </c:layout>
              <c:showLegendKey val="0"/>
              <c:showVal val="0"/>
              <c:showCatName val="1"/>
              <c:showSerName val="1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D67-44F7-9B63-AABB3A80C200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1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'교직원-점수 및 그래프'!$C$2:$L$4</c:f>
              <c:strCache>
                <c:ptCount val="10"/>
                <c:pt idx="0">
                  <c:v>응답수</c:v>
                </c:pt>
                <c:pt idx="1">
                  <c:v>⑤전혀 
그렇지 
않다</c:v>
                </c:pt>
                <c:pt idx="2">
                  <c:v>④
그렇지 
않다</c:v>
                </c:pt>
                <c:pt idx="3">
                  <c:v>⑤+④
그렇지
않다
(부정)</c:v>
                </c:pt>
                <c:pt idx="4">
                  <c:v>③보통
이다</c:v>
                </c:pt>
                <c:pt idx="5">
                  <c:v>②그렇다</c:v>
                </c:pt>
                <c:pt idx="6">
                  <c:v>①매우
그렇다</c:v>
                </c:pt>
                <c:pt idx="7">
                  <c:v>①+②
그렇다
(긍정)</c:v>
                </c:pt>
                <c:pt idx="8">
                  <c:v>평균</c:v>
                </c:pt>
                <c:pt idx="9">
                  <c:v>100점
환산</c:v>
                </c:pt>
              </c:strCache>
            </c:strRef>
          </c:cat>
          <c:val>
            <c:numRef>
              <c:f>'교직원-점수 및 그래프'!$C$5:$L$5</c:f>
              <c:numCache>
                <c:formatCode>General</c:formatCode>
                <c:ptCount val="10"/>
                <c:pt idx="0">
                  <c:v>39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D67-44F7-9B63-AABB3A80C200}"/>
            </c:ext>
          </c:extLst>
        </c:ser>
        <c:ser>
          <c:idx val="1"/>
          <c:order val="1"/>
          <c:tx>
            <c:strRef>
              <c:f>'교직원-점수 및 그래프'!$B$6</c:f>
              <c:strCache>
                <c:ptCount val="1"/>
                <c:pt idx="0">
                  <c:v>남</c:v>
                </c:pt>
              </c:strCache>
            </c:strRef>
          </c:tx>
          <c:cat>
            <c:strRef>
              <c:f>'교직원-점수 및 그래프'!$C$2:$L$4</c:f>
              <c:strCache>
                <c:ptCount val="10"/>
                <c:pt idx="0">
                  <c:v>응답수</c:v>
                </c:pt>
                <c:pt idx="1">
                  <c:v>⑤전혀 
그렇지 
않다</c:v>
                </c:pt>
                <c:pt idx="2">
                  <c:v>④
그렇지 
않다</c:v>
                </c:pt>
                <c:pt idx="3">
                  <c:v>⑤+④
그렇지
않다
(부정)</c:v>
                </c:pt>
                <c:pt idx="4">
                  <c:v>③보통
이다</c:v>
                </c:pt>
                <c:pt idx="5">
                  <c:v>②그렇다</c:v>
                </c:pt>
                <c:pt idx="6">
                  <c:v>①매우
그렇다</c:v>
                </c:pt>
                <c:pt idx="7">
                  <c:v>①+②
그렇다
(긍정)</c:v>
                </c:pt>
                <c:pt idx="8">
                  <c:v>평균</c:v>
                </c:pt>
                <c:pt idx="9">
                  <c:v>100점
환산</c:v>
                </c:pt>
              </c:strCache>
            </c:strRef>
          </c:cat>
          <c:val>
            <c:numRef>
              <c:f>'교직원-점수 및 그래프'!$C$6:$L$6</c:f>
              <c:numCache>
                <c:formatCode>General</c:formatCode>
                <c:ptCount val="10"/>
                <c:pt idx="0">
                  <c:v>27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4</c:v>
                </c:pt>
                <c:pt idx="6">
                  <c:v>27</c:v>
                </c:pt>
                <c:pt idx="7">
                  <c:v>31</c:v>
                </c:pt>
                <c:pt idx="8">
                  <c:v>1.5625</c:v>
                </c:pt>
                <c:pt idx="9">
                  <c:v>31.25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9D67-44F7-9B63-AABB3A80C200}"/>
            </c:ext>
          </c:extLst>
        </c:ser>
        <c:ser>
          <c:idx val="2"/>
          <c:order val="2"/>
          <c:tx>
            <c:strRef>
              <c:f>'교직원-점수 및 그래프'!$B$7</c:f>
              <c:strCache>
                <c:ptCount val="1"/>
                <c:pt idx="0">
                  <c:v>여</c:v>
                </c:pt>
              </c:strCache>
            </c:strRef>
          </c:tx>
          <c:cat>
            <c:strRef>
              <c:f>'교직원-점수 및 그래프'!$C$2:$L$4</c:f>
              <c:strCache>
                <c:ptCount val="10"/>
                <c:pt idx="0">
                  <c:v>응답수</c:v>
                </c:pt>
                <c:pt idx="1">
                  <c:v>⑤전혀 
그렇지 
않다</c:v>
                </c:pt>
                <c:pt idx="2">
                  <c:v>④
그렇지 
않다</c:v>
                </c:pt>
                <c:pt idx="3">
                  <c:v>⑤+④
그렇지
않다
(부정)</c:v>
                </c:pt>
                <c:pt idx="4">
                  <c:v>③보통
이다</c:v>
                </c:pt>
                <c:pt idx="5">
                  <c:v>②그렇다</c:v>
                </c:pt>
                <c:pt idx="6">
                  <c:v>①매우
그렇다</c:v>
                </c:pt>
                <c:pt idx="7">
                  <c:v>①+②
그렇다
(긍정)</c:v>
                </c:pt>
                <c:pt idx="8">
                  <c:v>평균</c:v>
                </c:pt>
                <c:pt idx="9">
                  <c:v>100점
환산</c:v>
                </c:pt>
              </c:strCache>
            </c:strRef>
          </c:cat>
          <c:val>
            <c:numRef>
              <c:f>'교직원-점수 및 그래프'!$C$7:$L$7</c:f>
              <c:numCache>
                <c:formatCode>General</c:formatCode>
                <c:ptCount val="10"/>
                <c:pt idx="0">
                  <c:v>12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</c:v>
                </c:pt>
                <c:pt idx="5">
                  <c:v>2</c:v>
                </c:pt>
                <c:pt idx="6">
                  <c:v>12</c:v>
                </c:pt>
                <c:pt idx="7">
                  <c:v>14</c:v>
                </c:pt>
                <c:pt idx="8">
                  <c:v>0.77499999999999991</c:v>
                </c:pt>
                <c:pt idx="9">
                  <c:v>15.499999999999996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D67-44F7-9B63-AABB3A80C2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8494223146199285"/>
          <c:y val="0.27747661877406893"/>
          <c:w val="0.30541237961617934"/>
          <c:h val="0.6742928058750528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 altLang="en-US"/>
              <a:t>문</a:t>
            </a:r>
            <a:r>
              <a:rPr lang="en-US" altLang="ko-KR"/>
              <a:t>4) </a:t>
            </a:r>
            <a:r>
              <a:rPr lang="ko-KR" altLang="en-US"/>
              <a:t>우리 학교급식은 위생적이고 안전하다고 생각하십니까</a:t>
            </a:r>
            <a:r>
              <a:rPr lang="en-US" altLang="ko-KR"/>
              <a:t>?</a:t>
            </a:r>
            <a:endParaRPr lang="ko-KR" altLang="en-US"/>
          </a:p>
        </c:rich>
      </c:tx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1354130795247606E-2"/>
          <c:y val="0.22849606982562512"/>
          <c:w val="0.85065114282788623"/>
          <c:h val="0.68000490423829441"/>
        </c:manualLayout>
      </c:layout>
      <c:pie3DChart>
        <c:varyColors val="1"/>
        <c:ser>
          <c:idx val="0"/>
          <c:order val="0"/>
          <c:tx>
            <c:strRef>
              <c:f>'학생-점수 및 그래프'!$B$51</c:f>
              <c:strCache>
                <c:ptCount val="1"/>
                <c:pt idx="0">
                  <c:v>전체</c:v>
                </c:pt>
              </c:strCache>
            </c:strRef>
          </c:tx>
          <c:dLbls>
            <c:dLbl>
              <c:idx val="3"/>
              <c:layout>
                <c:manualLayout>
                  <c:x val="1.2490658389055914E-3"/>
                  <c:y val="0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B3E-4C9C-9C88-73CA80538689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1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'학생-점수 및 그래프'!$C$48:$L$50</c:f>
              <c:strCache>
                <c:ptCount val="10"/>
                <c:pt idx="0">
                  <c:v>응답수</c:v>
                </c:pt>
                <c:pt idx="1">
                  <c:v>⑤전혀 
그렇지 
않다</c:v>
                </c:pt>
                <c:pt idx="2">
                  <c:v>④
그렇지 
않다</c:v>
                </c:pt>
                <c:pt idx="3">
                  <c:v>⑤+④
그렇지
않다
(부정)</c:v>
                </c:pt>
                <c:pt idx="4">
                  <c:v>③보통
이다</c:v>
                </c:pt>
                <c:pt idx="5">
                  <c:v>②그렇다</c:v>
                </c:pt>
                <c:pt idx="6">
                  <c:v>①매우
그렇다</c:v>
                </c:pt>
                <c:pt idx="7">
                  <c:v>①+②
그렇다
(긍정)</c:v>
                </c:pt>
                <c:pt idx="8">
                  <c:v>평균</c:v>
                </c:pt>
                <c:pt idx="9">
                  <c:v>100점
환산</c:v>
                </c:pt>
              </c:strCache>
            </c:strRef>
          </c:cat>
          <c:val>
            <c:numRef>
              <c:f>'학생-점수 및 그래프'!$C$51:$L$51</c:f>
              <c:numCache>
                <c:formatCode>General</c:formatCode>
                <c:ptCount val="10"/>
                <c:pt idx="0">
                  <c:v>937</c:v>
                </c:pt>
                <c:pt idx="1">
                  <c:v>35</c:v>
                </c:pt>
                <c:pt idx="2">
                  <c:v>119</c:v>
                </c:pt>
                <c:pt idx="3">
                  <c:v>154</c:v>
                </c:pt>
                <c:pt idx="4">
                  <c:v>344</c:v>
                </c:pt>
                <c:pt idx="5">
                  <c:v>212</c:v>
                </c:pt>
                <c:pt idx="6">
                  <c:v>227</c:v>
                </c:pt>
                <c:pt idx="7">
                  <c:v>439</c:v>
                </c:pt>
                <c:pt idx="8">
                  <c:v>29.737499999999997</c:v>
                </c:pt>
                <c:pt idx="9">
                  <c:v>594.75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B3E-4C9C-9C88-73CA805386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82293385737908853"/>
          <c:y val="0.19744775265431141"/>
          <c:w val="0.17042551847195928"/>
          <c:h val="0.74210159516803464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 altLang="en-US"/>
              <a:t>문</a:t>
            </a:r>
            <a:r>
              <a:rPr lang="en-US" altLang="ko-KR"/>
              <a:t>4-1)</a:t>
            </a:r>
            <a:r>
              <a:rPr lang="ko-KR" altLang="en-US"/>
              <a:t>그렇지 않은 이유는 무었입니까</a:t>
            </a:r>
            <a:r>
              <a:rPr lang="en-US" altLang="ko-KR"/>
              <a:t>?</a:t>
            </a:r>
            <a:endParaRPr lang="ko-KR" altLang="en-US"/>
          </a:p>
        </c:rich>
      </c:tx>
      <c:layout>
        <c:manualLayout>
          <c:xMode val="edge"/>
          <c:yMode val="edge"/>
          <c:x val="0.26230993533801822"/>
          <c:y val="1.3888888888888888E-2"/>
        </c:manualLayout>
      </c:layout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092361626103956"/>
          <c:y val="0.29681685622630499"/>
          <c:w val="0.56402611195098729"/>
          <c:h val="0.61062554680664916"/>
        </c:manualLayout>
      </c:layout>
      <c:pie3DChart>
        <c:varyColors val="1"/>
        <c:ser>
          <c:idx val="0"/>
          <c:order val="0"/>
          <c:tx>
            <c:strRef>
              <c:f>'학생-점수 및 그래프'!$B$67</c:f>
              <c:strCache>
                <c:ptCount val="1"/>
                <c:pt idx="0">
                  <c:v>전 체</c:v>
                </c:pt>
              </c:strCache>
            </c:strRef>
          </c:tx>
          <c:dLbls>
            <c:dLbl>
              <c:idx val="1"/>
              <c:layout>
                <c:manualLayout>
                  <c:x val="-5.147531168886707E-2"/>
                  <c:y val="0.34855717629131328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0DF-402B-A52F-3979E1C67CAB}"/>
                </c:ext>
              </c:extLst>
            </c:dLbl>
            <c:dLbl>
              <c:idx val="2"/>
              <c:layout>
                <c:manualLayout>
                  <c:x val="-0.11881829796695956"/>
                  <c:y val="0.2456348660178615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0DF-402B-A52F-3979E1C67CAB}"/>
                </c:ext>
              </c:extLst>
            </c:dLbl>
            <c:dLbl>
              <c:idx val="3"/>
              <c:layout>
                <c:manualLayout>
                  <c:x val="-5.3351275099463726E-2"/>
                  <c:y val="-9.2173346043919593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0DF-402B-A52F-3979E1C67CAB}"/>
                </c:ext>
              </c:extLst>
            </c:dLbl>
            <c:dLbl>
              <c:idx val="4"/>
              <c:layout>
                <c:manualLayout>
                  <c:x val="-0.12597396248499892"/>
                  <c:y val="0.10446764368600234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0DF-402B-A52F-3979E1C67CAB}"/>
                </c:ext>
              </c:extLst>
            </c:dLbl>
            <c:dLbl>
              <c:idx val="5"/>
              <c:layout>
                <c:manualLayout>
                  <c:x val="6.5886804952032113E-2"/>
                  <c:y val="-2.3506124234470693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0DF-402B-A52F-3979E1C67CAB}"/>
                </c:ext>
              </c:extLst>
            </c:dLbl>
            <c:dLbl>
              <c:idx val="6"/>
              <c:layout>
                <c:manualLayout>
                  <c:x val="6.5855490621810259E-2"/>
                  <c:y val="1.4936946285905811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0DF-402B-A52F-3979E1C67CAB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1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'학생-점수 및 그래프'!$C$64:$I$66</c:f>
              <c:strCache>
                <c:ptCount val="7"/>
                <c:pt idx="0">
                  <c:v>응답수</c:v>
                </c:pt>
                <c:pt idx="1">
                  <c:v>① 식기류(식판 등)가 청결하지 않아서</c:v>
                </c:pt>
                <c:pt idx="2">
                  <c:v>②식당이 지저분해서</c:v>
                </c:pt>
                <c:pt idx="3">
                  <c:v>③급식시설이 낡아서
</c:v>
                </c:pt>
                <c:pt idx="4">
                  <c:v>④급식관계자(영양&lt;교&gt;사, 조리사, 조리원)의 비위생적인 행동 때문에</c:v>
                </c:pt>
                <c:pt idx="5">
                  <c:v>⑤이물질이 나와서</c:v>
                </c:pt>
                <c:pt idx="6">
                  <c:v>⑥기타</c:v>
                </c:pt>
              </c:strCache>
            </c:strRef>
          </c:cat>
          <c:val>
            <c:numRef>
              <c:f>'학생-점수 및 그래프'!$C$67:$I$67</c:f>
              <c:numCache>
                <c:formatCode>General</c:formatCode>
                <c:ptCount val="7"/>
                <c:pt idx="0">
                  <c:v>246</c:v>
                </c:pt>
                <c:pt idx="1">
                  <c:v>68</c:v>
                </c:pt>
                <c:pt idx="2">
                  <c:v>28</c:v>
                </c:pt>
                <c:pt idx="3">
                  <c:v>23</c:v>
                </c:pt>
                <c:pt idx="4">
                  <c:v>34</c:v>
                </c:pt>
                <c:pt idx="5">
                  <c:v>65</c:v>
                </c:pt>
                <c:pt idx="6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0DF-402B-A52F-3979E1C67C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 altLang="en-US"/>
              <a:t>문</a:t>
            </a:r>
            <a:r>
              <a:rPr lang="en-US" altLang="ko-KR"/>
              <a:t>5) </a:t>
            </a:r>
            <a:r>
              <a:rPr lang="ko-KR" altLang="en-US"/>
              <a:t>우리 학교급식 장소는 편한하다고 생각하십니까</a:t>
            </a:r>
            <a:r>
              <a:rPr lang="en-US" altLang="ko-KR"/>
              <a:t>?</a:t>
            </a:r>
            <a:endParaRPr lang="ko-KR" altLang="en-US"/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'학생-점수 및 그래프'!$B$76</c:f>
              <c:strCache>
                <c:ptCount val="1"/>
                <c:pt idx="0">
                  <c:v>전체</c:v>
                </c:pt>
              </c:strCache>
            </c:strRef>
          </c:tx>
          <c:dLbls>
            <c:dLbl>
              <c:idx val="9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09F-44E9-89D0-F1CD4D29DAE0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'학생-점수 및 그래프'!$C$73:$L$75</c:f>
              <c:strCache>
                <c:ptCount val="10"/>
                <c:pt idx="0">
                  <c:v>응답수</c:v>
                </c:pt>
                <c:pt idx="1">
                  <c:v>⑤전혀 
그렇지 
않다</c:v>
                </c:pt>
                <c:pt idx="2">
                  <c:v>④
그렇지 
않다</c:v>
                </c:pt>
                <c:pt idx="3">
                  <c:v>⑤+④
그렇지
않다
(부정)</c:v>
                </c:pt>
                <c:pt idx="4">
                  <c:v>③보통
이다</c:v>
                </c:pt>
                <c:pt idx="5">
                  <c:v>②그렇다</c:v>
                </c:pt>
                <c:pt idx="6">
                  <c:v>①매우
그렇다</c:v>
                </c:pt>
                <c:pt idx="7">
                  <c:v>①+②
그렇다
(긍정)</c:v>
                </c:pt>
                <c:pt idx="8">
                  <c:v>평균</c:v>
                </c:pt>
                <c:pt idx="9">
                  <c:v>100점
환산</c:v>
                </c:pt>
              </c:strCache>
            </c:strRef>
          </c:cat>
          <c:val>
            <c:numRef>
              <c:f>'학생-점수 및 그래프'!$C$76:$L$76</c:f>
              <c:numCache>
                <c:formatCode>General</c:formatCode>
                <c:ptCount val="10"/>
                <c:pt idx="0">
                  <c:v>931</c:v>
                </c:pt>
                <c:pt idx="1">
                  <c:v>53</c:v>
                </c:pt>
                <c:pt idx="2">
                  <c:v>184</c:v>
                </c:pt>
                <c:pt idx="3">
                  <c:v>237</c:v>
                </c:pt>
                <c:pt idx="4">
                  <c:v>355</c:v>
                </c:pt>
                <c:pt idx="5">
                  <c:v>167</c:v>
                </c:pt>
                <c:pt idx="6">
                  <c:v>172</c:v>
                </c:pt>
                <c:pt idx="7">
                  <c:v>339</c:v>
                </c:pt>
                <c:pt idx="8">
                  <c:v>26.567499999999999</c:v>
                </c:pt>
                <c:pt idx="9">
                  <c:v>531.34999999999991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09F-44E9-89D0-F1CD4D29DA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81718467033490316"/>
          <c:y val="0.3413349372995042"/>
          <c:w val="0.17578327160133805"/>
          <c:h val="0.50307086614173224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 altLang="en-US"/>
              <a:t>문</a:t>
            </a:r>
            <a:r>
              <a:rPr lang="en-US" altLang="ko-KR"/>
              <a:t>5-1)</a:t>
            </a:r>
            <a:r>
              <a:rPr lang="ko-KR" altLang="en-US"/>
              <a:t>불만족하는 경우 이유는</a:t>
            </a:r>
            <a:r>
              <a:rPr lang="en-US" altLang="ko-KR"/>
              <a:t>?</a:t>
            </a:r>
            <a:endParaRPr lang="ko-KR" altLang="en-US"/>
          </a:p>
        </c:rich>
      </c:tx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'학생-점수 및 그래프'!$B$93</c:f>
              <c:strCache>
                <c:ptCount val="1"/>
                <c:pt idx="0">
                  <c:v>전 체</c:v>
                </c:pt>
              </c:strCache>
            </c:strRef>
          </c:tx>
          <c:dLbls>
            <c:dLbl>
              <c:idx val="1"/>
              <c:layout>
                <c:manualLayout>
                  <c:x val="-5.5730975729855012E-2"/>
                  <c:y val="0.3501031641878098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73C-4B1A-8768-868869FBA512}"/>
                </c:ext>
              </c:extLst>
            </c:dLbl>
            <c:dLbl>
              <c:idx val="2"/>
              <c:layout>
                <c:manualLayout>
                  <c:x val="-4.5204249151571493E-2"/>
                  <c:y val="0.2650623359580052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73C-4B1A-8768-868869FBA512}"/>
                </c:ext>
              </c:extLst>
            </c:dLbl>
            <c:dLbl>
              <c:idx val="3"/>
              <c:layout>
                <c:manualLayout>
                  <c:x val="-3.3446963518779411E-2"/>
                  <c:y val="0.1414625255176436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73C-4B1A-8768-868869FBA512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'학생-점수 및 그래프'!$C$90:$I$92</c:f>
              <c:strCache>
                <c:ptCount val="7"/>
                <c:pt idx="0">
                  <c:v>응답수</c:v>
                </c:pt>
                <c:pt idx="1">
                  <c:v>① 너무 소란스러워서 </c:v>
                </c:pt>
                <c:pt idx="2">
                  <c:v>②환경 (장소, 식탁, 의자 등)이 좋지 않아서</c:v>
                </c:pt>
                <c:pt idx="3">
                  <c:v>③줄서는 시간이 길어서 (배식인원 및 배식대 부족)</c:v>
                </c:pt>
                <c:pt idx="4">
                  <c:v>④식탁이 지저분해서</c:v>
                </c:pt>
                <c:pt idx="5">
                  <c:v>⑤배식 질서 위반(새치기 등)이 많아서 </c:v>
                </c:pt>
                <c:pt idx="6">
                  <c:v>⑥기타</c:v>
                </c:pt>
              </c:strCache>
            </c:strRef>
          </c:cat>
          <c:val>
            <c:numRef>
              <c:f>'학생-점수 및 그래프'!$C$93:$I$93</c:f>
              <c:numCache>
                <c:formatCode>General</c:formatCode>
                <c:ptCount val="7"/>
                <c:pt idx="0">
                  <c:v>337</c:v>
                </c:pt>
                <c:pt idx="1">
                  <c:v>70</c:v>
                </c:pt>
                <c:pt idx="2">
                  <c:v>33</c:v>
                </c:pt>
                <c:pt idx="3">
                  <c:v>115</c:v>
                </c:pt>
                <c:pt idx="4">
                  <c:v>34</c:v>
                </c:pt>
                <c:pt idx="5">
                  <c:v>63</c:v>
                </c:pt>
                <c:pt idx="6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73C-4B1A-8768-868869FBA5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4.xml"/><Relationship Id="rId13" Type="http://schemas.openxmlformats.org/officeDocument/2006/relationships/chart" Target="../charts/chart29.xml"/><Relationship Id="rId3" Type="http://schemas.openxmlformats.org/officeDocument/2006/relationships/chart" Target="../charts/chart19.xml"/><Relationship Id="rId7" Type="http://schemas.openxmlformats.org/officeDocument/2006/relationships/chart" Target="../charts/chart23.xml"/><Relationship Id="rId12" Type="http://schemas.openxmlformats.org/officeDocument/2006/relationships/chart" Target="../charts/chart28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Relationship Id="rId6" Type="http://schemas.openxmlformats.org/officeDocument/2006/relationships/chart" Target="../charts/chart22.xml"/><Relationship Id="rId11" Type="http://schemas.openxmlformats.org/officeDocument/2006/relationships/chart" Target="../charts/chart27.xml"/><Relationship Id="rId5" Type="http://schemas.openxmlformats.org/officeDocument/2006/relationships/chart" Target="../charts/chart21.xml"/><Relationship Id="rId10" Type="http://schemas.openxmlformats.org/officeDocument/2006/relationships/chart" Target="../charts/chart26.xml"/><Relationship Id="rId4" Type="http://schemas.openxmlformats.org/officeDocument/2006/relationships/chart" Target="../charts/chart20.xml"/><Relationship Id="rId9" Type="http://schemas.openxmlformats.org/officeDocument/2006/relationships/chart" Target="../charts/chart25.xml"/><Relationship Id="rId14" Type="http://schemas.openxmlformats.org/officeDocument/2006/relationships/chart" Target="../charts/chart30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3.xml"/><Relationship Id="rId2" Type="http://schemas.openxmlformats.org/officeDocument/2006/relationships/chart" Target="../charts/chart32.xml"/><Relationship Id="rId1" Type="http://schemas.openxmlformats.org/officeDocument/2006/relationships/chart" Target="../charts/chart31.xml"/><Relationship Id="rId6" Type="http://schemas.openxmlformats.org/officeDocument/2006/relationships/chart" Target="../charts/chart36.xml"/><Relationship Id="rId5" Type="http://schemas.openxmlformats.org/officeDocument/2006/relationships/chart" Target="../charts/chart35.xml"/><Relationship Id="rId4" Type="http://schemas.openxmlformats.org/officeDocument/2006/relationships/chart" Target="../charts/chart34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44.xml"/><Relationship Id="rId13" Type="http://schemas.openxmlformats.org/officeDocument/2006/relationships/chart" Target="../charts/chart49.xml"/><Relationship Id="rId3" Type="http://schemas.openxmlformats.org/officeDocument/2006/relationships/chart" Target="../charts/chart39.xml"/><Relationship Id="rId7" Type="http://schemas.openxmlformats.org/officeDocument/2006/relationships/chart" Target="../charts/chart43.xml"/><Relationship Id="rId12" Type="http://schemas.openxmlformats.org/officeDocument/2006/relationships/chart" Target="../charts/chart48.xml"/><Relationship Id="rId2" Type="http://schemas.openxmlformats.org/officeDocument/2006/relationships/chart" Target="../charts/chart38.xml"/><Relationship Id="rId16" Type="http://schemas.openxmlformats.org/officeDocument/2006/relationships/chart" Target="../charts/chart52.xml"/><Relationship Id="rId1" Type="http://schemas.openxmlformats.org/officeDocument/2006/relationships/chart" Target="../charts/chart37.xml"/><Relationship Id="rId6" Type="http://schemas.openxmlformats.org/officeDocument/2006/relationships/chart" Target="../charts/chart42.xml"/><Relationship Id="rId11" Type="http://schemas.openxmlformats.org/officeDocument/2006/relationships/chart" Target="../charts/chart47.xml"/><Relationship Id="rId5" Type="http://schemas.openxmlformats.org/officeDocument/2006/relationships/chart" Target="../charts/chart41.xml"/><Relationship Id="rId15" Type="http://schemas.openxmlformats.org/officeDocument/2006/relationships/chart" Target="../charts/chart51.xml"/><Relationship Id="rId10" Type="http://schemas.openxmlformats.org/officeDocument/2006/relationships/chart" Target="../charts/chart46.xml"/><Relationship Id="rId4" Type="http://schemas.openxmlformats.org/officeDocument/2006/relationships/chart" Target="../charts/chart40.xml"/><Relationship Id="rId9" Type="http://schemas.openxmlformats.org/officeDocument/2006/relationships/chart" Target="../charts/chart45.xml"/><Relationship Id="rId14" Type="http://schemas.openxmlformats.org/officeDocument/2006/relationships/chart" Target="../charts/chart5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62</xdr:col>
      <xdr:colOff>347383</xdr:colOff>
      <xdr:row>165</xdr:row>
      <xdr:rowOff>212913</xdr:rowOff>
    </xdr:from>
    <xdr:to>
      <xdr:col>69</xdr:col>
      <xdr:colOff>134471</xdr:colOff>
      <xdr:row>174</xdr:row>
      <xdr:rowOff>177054</xdr:rowOff>
    </xdr:to>
    <xdr:graphicFrame macro="">
      <xdr:nvGraphicFramePr>
        <xdr:cNvPr id="72" name="차트 71">
          <a:extLst>
            <a:ext uri="{FF2B5EF4-FFF2-40B4-BE49-F238E27FC236}">
              <a16:creationId xmlns:a16="http://schemas.microsoft.com/office/drawing/2014/main" id="{00000000-0008-0000-0100-00004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246527</xdr:colOff>
      <xdr:row>137</xdr:row>
      <xdr:rowOff>44824</xdr:rowOff>
    </xdr:from>
    <xdr:to>
      <xdr:col>28</xdr:col>
      <xdr:colOff>145677</xdr:colOff>
      <xdr:row>159</xdr:row>
      <xdr:rowOff>100853</xdr:rowOff>
    </xdr:to>
    <xdr:graphicFrame macro="">
      <xdr:nvGraphicFramePr>
        <xdr:cNvPr id="3" name="차트 2" title="문8) 우리 학교는 급식운영과 관련하여 소통이 잘 된다고 생각하십니까?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470647</xdr:colOff>
      <xdr:row>0</xdr:row>
      <xdr:rowOff>0</xdr:rowOff>
    </xdr:from>
    <xdr:to>
      <xdr:col>28</xdr:col>
      <xdr:colOff>100853</xdr:colOff>
      <xdr:row>15</xdr:row>
      <xdr:rowOff>77322</xdr:rowOff>
    </xdr:to>
    <xdr:graphicFrame macro="">
      <xdr:nvGraphicFramePr>
        <xdr:cNvPr id="4" name="차트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481853</xdr:colOff>
      <xdr:row>15</xdr:row>
      <xdr:rowOff>201706</xdr:rowOff>
    </xdr:from>
    <xdr:to>
      <xdr:col>28</xdr:col>
      <xdr:colOff>112059</xdr:colOff>
      <xdr:row>30</xdr:row>
      <xdr:rowOff>201706</xdr:rowOff>
    </xdr:to>
    <xdr:graphicFrame macro="">
      <xdr:nvGraphicFramePr>
        <xdr:cNvPr id="5" name="차트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</xdr:col>
      <xdr:colOff>470646</xdr:colOff>
      <xdr:row>31</xdr:row>
      <xdr:rowOff>169207</xdr:rowOff>
    </xdr:from>
    <xdr:to>
      <xdr:col>28</xdr:col>
      <xdr:colOff>100853</xdr:colOff>
      <xdr:row>43</xdr:row>
      <xdr:rowOff>56030</xdr:rowOff>
    </xdr:to>
    <xdr:graphicFrame macro="">
      <xdr:nvGraphicFramePr>
        <xdr:cNvPr id="6" name="차트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459439</xdr:colOff>
      <xdr:row>43</xdr:row>
      <xdr:rowOff>146795</xdr:rowOff>
    </xdr:from>
    <xdr:to>
      <xdr:col>28</xdr:col>
      <xdr:colOff>100853</xdr:colOff>
      <xdr:row>62</xdr:row>
      <xdr:rowOff>403411</xdr:rowOff>
    </xdr:to>
    <xdr:graphicFrame macro="">
      <xdr:nvGraphicFramePr>
        <xdr:cNvPr id="2" name="차트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12</xdr:col>
      <xdr:colOff>459440</xdr:colOff>
      <xdr:row>62</xdr:row>
      <xdr:rowOff>494178</xdr:rowOff>
    </xdr:from>
    <xdr:to>
      <xdr:col>28</xdr:col>
      <xdr:colOff>112060</xdr:colOff>
      <xdr:row>66</xdr:row>
      <xdr:rowOff>515470</xdr:rowOff>
    </xdr:to>
    <xdr:graphicFrame macro="">
      <xdr:nvGraphicFramePr>
        <xdr:cNvPr id="8" name="차트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</xdr:col>
      <xdr:colOff>437030</xdr:colOff>
      <xdr:row>70</xdr:row>
      <xdr:rowOff>57148</xdr:rowOff>
    </xdr:from>
    <xdr:to>
      <xdr:col>28</xdr:col>
      <xdr:colOff>134470</xdr:colOff>
      <xdr:row>78</xdr:row>
      <xdr:rowOff>392205</xdr:rowOff>
    </xdr:to>
    <xdr:graphicFrame macro="">
      <xdr:nvGraphicFramePr>
        <xdr:cNvPr id="9" name="차트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12</xdr:col>
      <xdr:colOff>414616</xdr:colOff>
      <xdr:row>78</xdr:row>
      <xdr:rowOff>751913</xdr:rowOff>
    </xdr:from>
    <xdr:to>
      <xdr:col>28</xdr:col>
      <xdr:colOff>145676</xdr:colOff>
      <xdr:row>95</xdr:row>
      <xdr:rowOff>89647</xdr:rowOff>
    </xdr:to>
    <xdr:graphicFrame macro="">
      <xdr:nvGraphicFramePr>
        <xdr:cNvPr id="10" name="차트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12</xdr:col>
      <xdr:colOff>414619</xdr:colOff>
      <xdr:row>96</xdr:row>
      <xdr:rowOff>146797</xdr:rowOff>
    </xdr:from>
    <xdr:to>
      <xdr:col>28</xdr:col>
      <xdr:colOff>134471</xdr:colOff>
      <xdr:row>108</xdr:row>
      <xdr:rowOff>851647</xdr:rowOff>
    </xdr:to>
    <xdr:graphicFrame macro="">
      <xdr:nvGraphicFramePr>
        <xdr:cNvPr id="11" name="차트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12</xdr:col>
      <xdr:colOff>280147</xdr:colOff>
      <xdr:row>108</xdr:row>
      <xdr:rowOff>1065678</xdr:rowOff>
    </xdr:from>
    <xdr:to>
      <xdr:col>28</xdr:col>
      <xdr:colOff>156882</xdr:colOff>
      <xdr:row>119</xdr:row>
      <xdr:rowOff>448236</xdr:rowOff>
    </xdr:to>
    <xdr:graphicFrame macro="">
      <xdr:nvGraphicFramePr>
        <xdr:cNvPr id="12" name="차트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12</xdr:col>
      <xdr:colOff>246531</xdr:colOff>
      <xdr:row>122</xdr:row>
      <xdr:rowOff>168088</xdr:rowOff>
    </xdr:from>
    <xdr:to>
      <xdr:col>28</xdr:col>
      <xdr:colOff>134471</xdr:colOff>
      <xdr:row>136</xdr:row>
      <xdr:rowOff>605117</xdr:rowOff>
    </xdr:to>
    <xdr:graphicFrame macro="">
      <xdr:nvGraphicFramePr>
        <xdr:cNvPr id="7" name="차트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12</xdr:col>
      <xdr:colOff>246530</xdr:colOff>
      <xdr:row>159</xdr:row>
      <xdr:rowOff>370915</xdr:rowOff>
    </xdr:from>
    <xdr:to>
      <xdr:col>28</xdr:col>
      <xdr:colOff>123265</xdr:colOff>
      <xdr:row>164</xdr:row>
      <xdr:rowOff>537882</xdr:rowOff>
    </xdr:to>
    <xdr:graphicFrame macro="">
      <xdr:nvGraphicFramePr>
        <xdr:cNvPr id="13" name="차트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12</xdr:col>
      <xdr:colOff>257734</xdr:colOff>
      <xdr:row>165</xdr:row>
      <xdr:rowOff>158000</xdr:rowOff>
    </xdr:from>
    <xdr:to>
      <xdr:col>28</xdr:col>
      <xdr:colOff>100854</xdr:colOff>
      <xdr:row>174</xdr:row>
      <xdr:rowOff>851647</xdr:rowOff>
    </xdr:to>
    <xdr:graphicFrame macro="">
      <xdr:nvGraphicFramePr>
        <xdr:cNvPr id="14" name="차트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12</xdr:col>
      <xdr:colOff>224118</xdr:colOff>
      <xdr:row>185</xdr:row>
      <xdr:rowOff>45941</xdr:rowOff>
    </xdr:from>
    <xdr:to>
      <xdr:col>28</xdr:col>
      <xdr:colOff>78441</xdr:colOff>
      <xdr:row>193</xdr:row>
      <xdr:rowOff>22412</xdr:rowOff>
    </xdr:to>
    <xdr:graphicFrame macro="">
      <xdr:nvGraphicFramePr>
        <xdr:cNvPr id="15" name="차트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12</xdr:col>
      <xdr:colOff>190501</xdr:colOff>
      <xdr:row>194</xdr:row>
      <xdr:rowOff>0</xdr:rowOff>
    </xdr:from>
    <xdr:to>
      <xdr:col>28</xdr:col>
      <xdr:colOff>89647</xdr:colOff>
      <xdr:row>209</xdr:row>
      <xdr:rowOff>89647</xdr:rowOff>
    </xdr:to>
    <xdr:graphicFrame macro="">
      <xdr:nvGraphicFramePr>
        <xdr:cNvPr id="16" name="차트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533401</xdr:colOff>
      <xdr:row>20</xdr:row>
      <xdr:rowOff>47625</xdr:rowOff>
    </xdr:from>
    <xdr:to>
      <xdr:col>13</xdr:col>
      <xdr:colOff>523876</xdr:colOff>
      <xdr:row>28</xdr:row>
      <xdr:rowOff>161925</xdr:rowOff>
    </xdr:to>
    <xdr:graphicFrame macro="">
      <xdr:nvGraphicFramePr>
        <xdr:cNvPr id="3" name="차트 17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457201</xdr:colOff>
      <xdr:row>55</xdr:row>
      <xdr:rowOff>19050</xdr:rowOff>
    </xdr:from>
    <xdr:to>
      <xdr:col>14</xdr:col>
      <xdr:colOff>219075</xdr:colOff>
      <xdr:row>61</xdr:row>
      <xdr:rowOff>419099</xdr:rowOff>
    </xdr:to>
    <xdr:graphicFrame macro="">
      <xdr:nvGraphicFramePr>
        <xdr:cNvPr id="6" name="차트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447674</xdr:colOff>
      <xdr:row>76</xdr:row>
      <xdr:rowOff>57150</xdr:rowOff>
    </xdr:from>
    <xdr:to>
      <xdr:col>14</xdr:col>
      <xdr:colOff>228600</xdr:colOff>
      <xdr:row>84</xdr:row>
      <xdr:rowOff>152400</xdr:rowOff>
    </xdr:to>
    <xdr:graphicFrame macro="">
      <xdr:nvGraphicFramePr>
        <xdr:cNvPr id="9" name="차트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428625</xdr:colOff>
      <xdr:row>102</xdr:row>
      <xdr:rowOff>161925</xdr:rowOff>
    </xdr:from>
    <xdr:to>
      <xdr:col>14</xdr:col>
      <xdr:colOff>209550</xdr:colOff>
      <xdr:row>110</xdr:row>
      <xdr:rowOff>104775</xdr:rowOff>
    </xdr:to>
    <xdr:graphicFrame macro="">
      <xdr:nvGraphicFramePr>
        <xdr:cNvPr id="12" name="차트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457199</xdr:colOff>
      <xdr:row>114</xdr:row>
      <xdr:rowOff>28577</xdr:rowOff>
    </xdr:from>
    <xdr:to>
      <xdr:col>14</xdr:col>
      <xdr:colOff>238125</xdr:colOff>
      <xdr:row>121</xdr:row>
      <xdr:rowOff>85726</xdr:rowOff>
    </xdr:to>
    <xdr:graphicFrame macro="">
      <xdr:nvGraphicFramePr>
        <xdr:cNvPr id="13" name="차트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685799</xdr:colOff>
      <xdr:row>137</xdr:row>
      <xdr:rowOff>95250</xdr:rowOff>
    </xdr:from>
    <xdr:to>
      <xdr:col>14</xdr:col>
      <xdr:colOff>409575</xdr:colOff>
      <xdr:row>145</xdr:row>
      <xdr:rowOff>200025</xdr:rowOff>
    </xdr:to>
    <xdr:graphicFrame macro="">
      <xdr:nvGraphicFramePr>
        <xdr:cNvPr id="16" name="차트 15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</xdr:col>
      <xdr:colOff>666750</xdr:colOff>
      <xdr:row>164</xdr:row>
      <xdr:rowOff>2</xdr:rowOff>
    </xdr:from>
    <xdr:to>
      <xdr:col>14</xdr:col>
      <xdr:colOff>276225</xdr:colOff>
      <xdr:row>171</xdr:row>
      <xdr:rowOff>142876</xdr:rowOff>
    </xdr:to>
    <xdr:graphicFrame macro="">
      <xdr:nvGraphicFramePr>
        <xdr:cNvPr id="18" name="차트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57150</xdr:colOff>
      <xdr:row>147</xdr:row>
      <xdr:rowOff>200024</xdr:rowOff>
    </xdr:from>
    <xdr:to>
      <xdr:col>14</xdr:col>
      <xdr:colOff>476250</xdr:colOff>
      <xdr:row>157</xdr:row>
      <xdr:rowOff>171449</xdr:rowOff>
    </xdr:to>
    <xdr:graphicFrame macro="">
      <xdr:nvGraphicFramePr>
        <xdr:cNvPr id="5" name="차트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6</xdr:col>
      <xdr:colOff>428625</xdr:colOff>
      <xdr:row>89</xdr:row>
      <xdr:rowOff>219074</xdr:rowOff>
    </xdr:from>
    <xdr:to>
      <xdr:col>14</xdr:col>
      <xdr:colOff>0</xdr:colOff>
      <xdr:row>98</xdr:row>
      <xdr:rowOff>161924</xdr:rowOff>
    </xdr:to>
    <xdr:graphicFrame macro="">
      <xdr:nvGraphicFramePr>
        <xdr:cNvPr id="4" name="차트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</xdr:col>
      <xdr:colOff>342899</xdr:colOff>
      <xdr:row>64</xdr:row>
      <xdr:rowOff>38101</xdr:rowOff>
    </xdr:from>
    <xdr:to>
      <xdr:col>14</xdr:col>
      <xdr:colOff>0</xdr:colOff>
      <xdr:row>73</xdr:row>
      <xdr:rowOff>85726</xdr:rowOff>
    </xdr:to>
    <xdr:graphicFrame macro="">
      <xdr:nvGraphicFramePr>
        <xdr:cNvPr id="7" name="차트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6</xdr:col>
      <xdr:colOff>400049</xdr:colOff>
      <xdr:row>42</xdr:row>
      <xdr:rowOff>161925</xdr:rowOff>
    </xdr:from>
    <xdr:to>
      <xdr:col>13</xdr:col>
      <xdr:colOff>590550</xdr:colOff>
      <xdr:row>51</xdr:row>
      <xdr:rowOff>0</xdr:rowOff>
    </xdr:to>
    <xdr:graphicFrame macro="">
      <xdr:nvGraphicFramePr>
        <xdr:cNvPr id="8" name="차트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6</xdr:col>
      <xdr:colOff>495299</xdr:colOff>
      <xdr:row>31</xdr:row>
      <xdr:rowOff>190500</xdr:rowOff>
    </xdr:from>
    <xdr:to>
      <xdr:col>13</xdr:col>
      <xdr:colOff>628649</xdr:colOff>
      <xdr:row>39</xdr:row>
      <xdr:rowOff>247650</xdr:rowOff>
    </xdr:to>
    <xdr:graphicFrame macro="">
      <xdr:nvGraphicFramePr>
        <xdr:cNvPr id="10" name="차트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6</xdr:col>
      <xdr:colOff>647700</xdr:colOff>
      <xdr:row>124</xdr:row>
      <xdr:rowOff>209550</xdr:rowOff>
    </xdr:from>
    <xdr:to>
      <xdr:col>14</xdr:col>
      <xdr:colOff>381000</xdr:colOff>
      <xdr:row>133</xdr:row>
      <xdr:rowOff>200025</xdr:rowOff>
    </xdr:to>
    <xdr:graphicFrame macro="">
      <xdr:nvGraphicFramePr>
        <xdr:cNvPr id="15" name="차트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6</xdr:col>
      <xdr:colOff>523876</xdr:colOff>
      <xdr:row>9</xdr:row>
      <xdr:rowOff>66675</xdr:rowOff>
    </xdr:from>
    <xdr:to>
      <xdr:col>13</xdr:col>
      <xdr:colOff>495300</xdr:colOff>
      <xdr:row>16</xdr:row>
      <xdr:rowOff>257175</xdr:rowOff>
    </xdr:to>
    <xdr:graphicFrame macro="">
      <xdr:nvGraphicFramePr>
        <xdr:cNvPr id="2" name="차트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627528</xdr:colOff>
      <xdr:row>60</xdr:row>
      <xdr:rowOff>135590</xdr:rowOff>
    </xdr:from>
    <xdr:to>
      <xdr:col>28</xdr:col>
      <xdr:colOff>638735</xdr:colOff>
      <xdr:row>76</xdr:row>
      <xdr:rowOff>201706</xdr:rowOff>
    </xdr:to>
    <xdr:graphicFrame macro="">
      <xdr:nvGraphicFramePr>
        <xdr:cNvPr id="3" name="차트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526676</xdr:colOff>
      <xdr:row>48</xdr:row>
      <xdr:rowOff>191619</xdr:rowOff>
    </xdr:from>
    <xdr:to>
      <xdr:col>29</xdr:col>
      <xdr:colOff>11205</xdr:colOff>
      <xdr:row>58</xdr:row>
      <xdr:rowOff>179295</xdr:rowOff>
    </xdr:to>
    <xdr:graphicFrame macro="">
      <xdr:nvGraphicFramePr>
        <xdr:cNvPr id="4" name="차트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336175</xdr:colOff>
      <xdr:row>34</xdr:row>
      <xdr:rowOff>202826</xdr:rowOff>
    </xdr:from>
    <xdr:to>
      <xdr:col>28</xdr:col>
      <xdr:colOff>22411</xdr:colOff>
      <xdr:row>47</xdr:row>
      <xdr:rowOff>89647</xdr:rowOff>
    </xdr:to>
    <xdr:graphicFrame macro="">
      <xdr:nvGraphicFramePr>
        <xdr:cNvPr id="5" name="차트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</xdr:col>
      <xdr:colOff>280146</xdr:colOff>
      <xdr:row>24</xdr:row>
      <xdr:rowOff>90767</xdr:rowOff>
    </xdr:from>
    <xdr:to>
      <xdr:col>28</xdr:col>
      <xdr:colOff>448234</xdr:colOff>
      <xdr:row>29</xdr:row>
      <xdr:rowOff>190500</xdr:rowOff>
    </xdr:to>
    <xdr:graphicFrame macro="">
      <xdr:nvGraphicFramePr>
        <xdr:cNvPr id="6" name="차트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</xdr:col>
      <xdr:colOff>324970</xdr:colOff>
      <xdr:row>6</xdr:row>
      <xdr:rowOff>68356</xdr:rowOff>
    </xdr:from>
    <xdr:to>
      <xdr:col>26</xdr:col>
      <xdr:colOff>156883</xdr:colOff>
      <xdr:row>14</xdr:row>
      <xdr:rowOff>201705</xdr:rowOff>
    </xdr:to>
    <xdr:graphicFrame macro="">
      <xdr:nvGraphicFramePr>
        <xdr:cNvPr id="7" name="차트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324970</xdr:colOff>
      <xdr:row>0</xdr:row>
      <xdr:rowOff>78441</xdr:rowOff>
    </xdr:from>
    <xdr:to>
      <xdr:col>25</xdr:col>
      <xdr:colOff>280145</xdr:colOff>
      <xdr:row>6</xdr:row>
      <xdr:rowOff>78440</xdr:rowOff>
    </xdr:to>
    <xdr:graphicFrame macro="">
      <xdr:nvGraphicFramePr>
        <xdr:cNvPr id="8" name="차트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66675</xdr:colOff>
      <xdr:row>37</xdr:row>
      <xdr:rowOff>47625</xdr:rowOff>
    </xdr:from>
    <xdr:to>
      <xdr:col>24</xdr:col>
      <xdr:colOff>523875</xdr:colOff>
      <xdr:row>44</xdr:row>
      <xdr:rowOff>66675</xdr:rowOff>
    </xdr:to>
    <xdr:graphicFrame macro="">
      <xdr:nvGraphicFramePr>
        <xdr:cNvPr id="2" name="차트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666750</xdr:colOff>
      <xdr:row>64</xdr:row>
      <xdr:rowOff>0</xdr:rowOff>
    </xdr:from>
    <xdr:to>
      <xdr:col>23</xdr:col>
      <xdr:colOff>438150</xdr:colOff>
      <xdr:row>71</xdr:row>
      <xdr:rowOff>19050</xdr:rowOff>
    </xdr:to>
    <xdr:graphicFrame macro="">
      <xdr:nvGraphicFramePr>
        <xdr:cNvPr id="5" name="차트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25</xdr:col>
      <xdr:colOff>0</xdr:colOff>
      <xdr:row>64</xdr:row>
      <xdr:rowOff>0</xdr:rowOff>
    </xdr:from>
    <xdr:to>
      <xdr:col>31</xdr:col>
      <xdr:colOff>457200</xdr:colOff>
      <xdr:row>71</xdr:row>
      <xdr:rowOff>19050</xdr:rowOff>
    </xdr:to>
    <xdr:graphicFrame macro="">
      <xdr:nvGraphicFramePr>
        <xdr:cNvPr id="6" name="차트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33</xdr:col>
      <xdr:colOff>9525</xdr:colOff>
      <xdr:row>64</xdr:row>
      <xdr:rowOff>0</xdr:rowOff>
    </xdr:from>
    <xdr:to>
      <xdr:col>39</xdr:col>
      <xdr:colOff>466725</xdr:colOff>
      <xdr:row>71</xdr:row>
      <xdr:rowOff>19050</xdr:rowOff>
    </xdr:to>
    <xdr:graphicFrame macro="">
      <xdr:nvGraphicFramePr>
        <xdr:cNvPr id="7" name="차트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485775</xdr:colOff>
      <xdr:row>72</xdr:row>
      <xdr:rowOff>95250</xdr:rowOff>
    </xdr:from>
    <xdr:to>
      <xdr:col>25</xdr:col>
      <xdr:colOff>257175</xdr:colOff>
      <xdr:row>85</xdr:row>
      <xdr:rowOff>0</xdr:rowOff>
    </xdr:to>
    <xdr:graphicFrame macro="">
      <xdr:nvGraphicFramePr>
        <xdr:cNvPr id="11" name="차트 10">
          <a:extLst>
            <a:ext uri="{FF2B5EF4-FFF2-40B4-BE49-F238E27FC236}">
              <a16:creationId xmlns:a16="http://schemas.microsoft.com/office/drawing/2014/main" id="{00000000-0008-0000-06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26</xdr:col>
      <xdr:colOff>152400</xdr:colOff>
      <xdr:row>72</xdr:row>
      <xdr:rowOff>95250</xdr:rowOff>
    </xdr:from>
    <xdr:to>
      <xdr:col>32</xdr:col>
      <xdr:colOff>609600</xdr:colOff>
      <xdr:row>85</xdr:row>
      <xdr:rowOff>0</xdr:rowOff>
    </xdr:to>
    <xdr:graphicFrame macro="">
      <xdr:nvGraphicFramePr>
        <xdr:cNvPr id="12" name="차트 11">
          <a:extLst>
            <a:ext uri="{FF2B5EF4-FFF2-40B4-BE49-F238E27FC236}">
              <a16:creationId xmlns:a16="http://schemas.microsoft.com/office/drawing/2014/main" id="{00000000-0008-0000-06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33</xdr:col>
      <xdr:colOff>619125</xdr:colOff>
      <xdr:row>72</xdr:row>
      <xdr:rowOff>104775</xdr:rowOff>
    </xdr:from>
    <xdr:to>
      <xdr:col>40</xdr:col>
      <xdr:colOff>390525</xdr:colOff>
      <xdr:row>85</xdr:row>
      <xdr:rowOff>0</xdr:rowOff>
    </xdr:to>
    <xdr:graphicFrame macro="">
      <xdr:nvGraphicFramePr>
        <xdr:cNvPr id="13" name="차트 12">
          <a:extLst>
            <a:ext uri="{FF2B5EF4-FFF2-40B4-BE49-F238E27FC236}">
              <a16:creationId xmlns:a16="http://schemas.microsoft.com/office/drawing/2014/main" id="{00000000-0008-0000-06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26</xdr:col>
      <xdr:colOff>0</xdr:colOff>
      <xdr:row>37</xdr:row>
      <xdr:rowOff>0</xdr:rowOff>
    </xdr:from>
    <xdr:to>
      <xdr:col>32</xdr:col>
      <xdr:colOff>457200</xdr:colOff>
      <xdr:row>44</xdr:row>
      <xdr:rowOff>19050</xdr:rowOff>
    </xdr:to>
    <xdr:graphicFrame macro="">
      <xdr:nvGraphicFramePr>
        <xdr:cNvPr id="9" name="차트 8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33</xdr:col>
      <xdr:colOff>0</xdr:colOff>
      <xdr:row>37</xdr:row>
      <xdr:rowOff>0</xdr:rowOff>
    </xdr:from>
    <xdr:to>
      <xdr:col>39</xdr:col>
      <xdr:colOff>457200</xdr:colOff>
      <xdr:row>44</xdr:row>
      <xdr:rowOff>19050</xdr:rowOff>
    </xdr:to>
    <xdr:graphicFrame macro="">
      <xdr:nvGraphicFramePr>
        <xdr:cNvPr id="10" name="차트 9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15</xdr:col>
      <xdr:colOff>112058</xdr:colOff>
      <xdr:row>12</xdr:row>
      <xdr:rowOff>186018</xdr:rowOff>
    </xdr:from>
    <xdr:to>
      <xdr:col>22</xdr:col>
      <xdr:colOff>549088</xdr:colOff>
      <xdr:row>19</xdr:row>
      <xdr:rowOff>526677</xdr:rowOff>
    </xdr:to>
    <xdr:graphicFrame macro="">
      <xdr:nvGraphicFramePr>
        <xdr:cNvPr id="4" name="차트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22</xdr:col>
      <xdr:colOff>672353</xdr:colOff>
      <xdr:row>12</xdr:row>
      <xdr:rowOff>156883</xdr:rowOff>
    </xdr:from>
    <xdr:to>
      <xdr:col>29</xdr:col>
      <xdr:colOff>246529</xdr:colOff>
      <xdr:row>19</xdr:row>
      <xdr:rowOff>560294</xdr:rowOff>
    </xdr:to>
    <xdr:graphicFrame macro="">
      <xdr:nvGraphicFramePr>
        <xdr:cNvPr id="15" name="차트 14">
          <a:extLst>
            <a:ext uri="{FF2B5EF4-FFF2-40B4-BE49-F238E27FC236}">
              <a16:creationId xmlns:a16="http://schemas.microsoft.com/office/drawing/2014/main" id="{00000000-0008-0000-06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29</xdr:col>
      <xdr:colOff>683558</xdr:colOff>
      <xdr:row>13</xdr:row>
      <xdr:rowOff>0</xdr:rowOff>
    </xdr:from>
    <xdr:to>
      <xdr:col>37</xdr:col>
      <xdr:colOff>56029</xdr:colOff>
      <xdr:row>19</xdr:row>
      <xdr:rowOff>739589</xdr:rowOff>
    </xdr:to>
    <xdr:graphicFrame macro="">
      <xdr:nvGraphicFramePr>
        <xdr:cNvPr id="16" name="차트 15">
          <a:extLst>
            <a:ext uri="{FF2B5EF4-FFF2-40B4-BE49-F238E27FC236}">
              <a16:creationId xmlns:a16="http://schemas.microsoft.com/office/drawing/2014/main" id="{00000000-0008-0000-06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13</xdr:col>
      <xdr:colOff>201705</xdr:colOff>
      <xdr:row>85</xdr:row>
      <xdr:rowOff>107575</xdr:rowOff>
    </xdr:from>
    <xdr:to>
      <xdr:col>25</xdr:col>
      <xdr:colOff>246529</xdr:colOff>
      <xdr:row>106</xdr:row>
      <xdr:rowOff>22412</xdr:rowOff>
    </xdr:to>
    <xdr:graphicFrame macro="">
      <xdr:nvGraphicFramePr>
        <xdr:cNvPr id="3" name="차트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12</xdr:col>
      <xdr:colOff>728382</xdr:colOff>
      <xdr:row>44</xdr:row>
      <xdr:rowOff>129986</xdr:rowOff>
    </xdr:from>
    <xdr:to>
      <xdr:col>24</xdr:col>
      <xdr:colOff>257735</xdr:colOff>
      <xdr:row>50</xdr:row>
      <xdr:rowOff>1266264</xdr:rowOff>
    </xdr:to>
    <xdr:graphicFrame macro="">
      <xdr:nvGraphicFramePr>
        <xdr:cNvPr id="14" name="차트 13">
          <a:extLst>
            <a:ext uri="{FF2B5EF4-FFF2-40B4-BE49-F238E27FC236}">
              <a16:creationId xmlns:a16="http://schemas.microsoft.com/office/drawing/2014/main" id="{00000000-0008-0000-0600-00000E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12</xdr:col>
      <xdr:colOff>515469</xdr:colOff>
      <xdr:row>19</xdr:row>
      <xdr:rowOff>914400</xdr:rowOff>
    </xdr:from>
    <xdr:to>
      <xdr:col>22</xdr:col>
      <xdr:colOff>537881</xdr:colOff>
      <xdr:row>36</xdr:row>
      <xdr:rowOff>26894</xdr:rowOff>
    </xdr:to>
    <xdr:graphicFrame macro="">
      <xdr:nvGraphicFramePr>
        <xdr:cNvPr id="17" name="차트 16">
          <a:extLst>
            <a:ext uri="{FF2B5EF4-FFF2-40B4-BE49-F238E27FC236}">
              <a16:creationId xmlns:a16="http://schemas.microsoft.com/office/drawing/2014/main" id="{00000000-0008-0000-0600-000011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13</xdr:col>
      <xdr:colOff>403410</xdr:colOff>
      <xdr:row>0</xdr:row>
      <xdr:rowOff>0</xdr:rowOff>
    </xdr:from>
    <xdr:to>
      <xdr:col>25</xdr:col>
      <xdr:colOff>100852</xdr:colOff>
      <xdr:row>12</xdr:row>
      <xdr:rowOff>89646</xdr:rowOff>
    </xdr:to>
    <xdr:graphicFrame macro="">
      <xdr:nvGraphicFramePr>
        <xdr:cNvPr id="18" name="차트 17">
          <a:extLst>
            <a:ext uri="{FF2B5EF4-FFF2-40B4-BE49-F238E27FC236}">
              <a16:creationId xmlns:a16="http://schemas.microsoft.com/office/drawing/2014/main" id="{00000000-0008-0000-0600-00001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X4989"/>
  <sheetViews>
    <sheetView workbookViewId="0">
      <selection activeCell="A5" sqref="A5"/>
    </sheetView>
  </sheetViews>
  <sheetFormatPr defaultColWidth="9" defaultRowHeight="16.5"/>
  <cols>
    <col min="1" max="1" width="5.5" style="1" bestFit="1" customWidth="1"/>
    <col min="2" max="2" width="5.5" style="21" bestFit="1" customWidth="1"/>
    <col min="3" max="3" width="5.5" style="21" customWidth="1"/>
    <col min="4" max="6" width="4.5" style="21" bestFit="1" customWidth="1"/>
    <col min="7" max="7" width="4.875" style="21" bestFit="1" customWidth="1"/>
    <col min="8" max="8" width="4.875" style="21" customWidth="1"/>
    <col min="9" max="12" width="4.875" style="18" customWidth="1"/>
    <col min="13" max="13" width="5.75" style="18" customWidth="1"/>
    <col min="14" max="14" width="4.875" style="18" bestFit="1" customWidth="1"/>
    <col min="15" max="20" width="5.625" style="17" customWidth="1"/>
    <col min="21" max="21" width="4.875" style="16" bestFit="1" customWidth="1"/>
    <col min="22" max="22" width="6.125" style="16" bestFit="1" customWidth="1"/>
    <col min="23" max="23" width="6.125" style="17" customWidth="1"/>
    <col min="24" max="24" width="6.125" style="18" bestFit="1" customWidth="1"/>
    <col min="25" max="25" width="6.125" style="17" customWidth="1"/>
    <col min="26" max="26" width="6.125" style="16" bestFit="1" customWidth="1"/>
    <col min="27" max="28" width="6.125" style="21" customWidth="1"/>
    <col min="29" max="29" width="6.125" style="16" customWidth="1"/>
    <col min="30" max="30" width="6.125" style="21" bestFit="1" customWidth="1"/>
    <col min="31" max="35" width="5.625" style="17" customWidth="1"/>
    <col min="36" max="36" width="5.625" style="16" customWidth="1"/>
    <col min="37" max="40" width="5.625" style="17" customWidth="1"/>
    <col min="41" max="41" width="9" style="16"/>
    <col min="42" max="49" width="9" style="17"/>
    <col min="50" max="50" width="9" style="18"/>
    <col min="51" max="16384" width="9" style="1"/>
  </cols>
  <sheetData>
    <row r="1" spans="1:50">
      <c r="A1" s="19" t="s">
        <v>2</v>
      </c>
      <c r="B1" s="19" t="s">
        <v>0</v>
      </c>
      <c r="C1" s="19" t="s">
        <v>44</v>
      </c>
      <c r="D1" s="19" t="s">
        <v>123</v>
      </c>
      <c r="E1" s="19" t="s">
        <v>124</v>
      </c>
      <c r="F1" s="19" t="s">
        <v>125</v>
      </c>
      <c r="G1" s="19" t="s">
        <v>126</v>
      </c>
      <c r="H1" s="147" t="s">
        <v>127</v>
      </c>
      <c r="I1" s="148"/>
      <c r="J1" s="148"/>
      <c r="K1" s="148"/>
      <c r="L1" s="148"/>
      <c r="M1" s="149"/>
      <c r="N1" s="9" t="s">
        <v>128</v>
      </c>
      <c r="O1" s="143" t="s">
        <v>129</v>
      </c>
      <c r="P1" s="143"/>
      <c r="Q1" s="143"/>
      <c r="R1" s="143"/>
      <c r="S1" s="143"/>
      <c r="T1" s="143"/>
      <c r="U1" s="10" t="s">
        <v>130</v>
      </c>
      <c r="V1" s="144" t="s">
        <v>131</v>
      </c>
      <c r="W1" s="145"/>
      <c r="X1" s="146"/>
      <c r="Y1" s="10" t="s">
        <v>132</v>
      </c>
      <c r="Z1" s="20" t="s">
        <v>133</v>
      </c>
      <c r="AA1" s="147" t="s">
        <v>134</v>
      </c>
      <c r="AB1" s="148"/>
      <c r="AC1" s="148"/>
      <c r="AD1" s="19" t="s">
        <v>135</v>
      </c>
      <c r="AE1" s="143" t="s">
        <v>136</v>
      </c>
      <c r="AF1" s="143"/>
      <c r="AG1" s="143"/>
      <c r="AH1" s="143"/>
      <c r="AI1" s="143"/>
      <c r="AJ1" s="143" t="s">
        <v>137</v>
      </c>
      <c r="AK1" s="143"/>
      <c r="AL1" s="143"/>
      <c r="AM1" s="143"/>
      <c r="AN1" s="143"/>
      <c r="AO1" s="143" t="s">
        <v>1</v>
      </c>
      <c r="AP1" s="143"/>
      <c r="AQ1" s="143"/>
      <c r="AR1" s="143"/>
      <c r="AS1" s="143"/>
      <c r="AT1" s="143"/>
      <c r="AU1" s="143"/>
      <c r="AV1" s="143"/>
      <c r="AW1" s="143"/>
      <c r="AX1" s="143"/>
    </row>
    <row r="2" spans="1:50">
      <c r="A2" s="1">
        <v>1</v>
      </c>
      <c r="H2" s="16"/>
      <c r="I2" s="17"/>
      <c r="J2" s="17"/>
      <c r="K2" s="17"/>
      <c r="L2" s="22"/>
      <c r="AA2" s="16"/>
      <c r="AB2" s="17"/>
      <c r="AC2" s="17"/>
      <c r="AO2" s="140"/>
      <c r="AP2" s="141"/>
      <c r="AQ2" s="141"/>
      <c r="AR2" s="141"/>
      <c r="AS2" s="141"/>
      <c r="AT2" s="141"/>
      <c r="AU2" s="141"/>
      <c r="AV2" s="141"/>
      <c r="AW2" s="141"/>
      <c r="AX2" s="142"/>
    </row>
    <row r="3" spans="1:50">
      <c r="A3" s="1">
        <v>2</v>
      </c>
      <c r="H3" s="30"/>
      <c r="I3" s="31"/>
      <c r="J3" s="31"/>
      <c r="K3" s="31"/>
      <c r="L3" s="22"/>
      <c r="M3" s="32"/>
      <c r="N3" s="32"/>
      <c r="O3" s="31"/>
      <c r="P3" s="31"/>
      <c r="Q3" s="31"/>
      <c r="R3" s="31"/>
      <c r="S3" s="31"/>
      <c r="T3" s="31"/>
      <c r="U3" s="30"/>
      <c r="V3" s="30"/>
      <c r="W3" s="31"/>
      <c r="X3" s="32"/>
      <c r="Y3" s="31"/>
      <c r="Z3" s="30"/>
      <c r="AA3" s="30"/>
      <c r="AB3" s="31"/>
      <c r="AC3" s="31"/>
      <c r="AE3" s="31"/>
      <c r="AF3" s="31"/>
      <c r="AG3" s="31"/>
      <c r="AH3" s="31"/>
      <c r="AI3" s="31"/>
      <c r="AJ3" s="30"/>
      <c r="AK3" s="31"/>
      <c r="AL3" s="31"/>
      <c r="AM3" s="31"/>
      <c r="AN3" s="31"/>
      <c r="AO3" s="140"/>
      <c r="AP3" s="141"/>
      <c r="AQ3" s="141"/>
      <c r="AR3" s="141"/>
      <c r="AS3" s="141"/>
      <c r="AT3" s="141"/>
      <c r="AU3" s="141"/>
      <c r="AV3" s="141"/>
      <c r="AW3" s="141"/>
      <c r="AX3" s="142"/>
    </row>
    <row r="4" spans="1:50">
      <c r="A4" s="1">
        <v>3</v>
      </c>
      <c r="H4" s="30"/>
      <c r="I4" s="31"/>
      <c r="J4" s="31"/>
      <c r="K4" s="31"/>
      <c r="L4" s="22"/>
      <c r="M4" s="32"/>
      <c r="N4" s="32"/>
      <c r="O4" s="31"/>
      <c r="P4" s="31"/>
      <c r="Q4" s="31"/>
      <c r="R4" s="31"/>
      <c r="S4" s="31"/>
      <c r="T4" s="31"/>
      <c r="U4" s="30"/>
      <c r="V4" s="30"/>
      <c r="W4" s="31"/>
      <c r="X4" s="32"/>
      <c r="Y4" s="31"/>
      <c r="Z4" s="30"/>
      <c r="AA4" s="30"/>
      <c r="AB4" s="31"/>
      <c r="AC4" s="31"/>
      <c r="AE4" s="31"/>
      <c r="AF4" s="31"/>
      <c r="AG4" s="31"/>
      <c r="AH4" s="31"/>
      <c r="AI4" s="31"/>
      <c r="AJ4" s="30"/>
      <c r="AK4" s="31"/>
      <c r="AL4" s="31"/>
      <c r="AM4" s="31"/>
      <c r="AN4" s="31"/>
      <c r="AO4" s="140"/>
      <c r="AP4" s="141"/>
      <c r="AQ4" s="141"/>
      <c r="AR4" s="141"/>
      <c r="AS4" s="141"/>
      <c r="AT4" s="141"/>
      <c r="AU4" s="141"/>
      <c r="AV4" s="141"/>
      <c r="AW4" s="141"/>
      <c r="AX4" s="142"/>
    </row>
    <row r="5" spans="1:50">
      <c r="A5" s="1">
        <v>4</v>
      </c>
      <c r="H5" s="30"/>
      <c r="I5" s="31"/>
      <c r="J5" s="31"/>
      <c r="K5" s="31"/>
      <c r="L5" s="22"/>
      <c r="M5" s="32"/>
      <c r="N5" s="32"/>
      <c r="O5" s="31"/>
      <c r="P5" s="31"/>
      <c r="Q5" s="31"/>
      <c r="R5" s="31"/>
      <c r="S5" s="31"/>
      <c r="T5" s="31"/>
      <c r="U5" s="30"/>
      <c r="V5" s="30"/>
      <c r="W5" s="31"/>
      <c r="X5" s="32"/>
      <c r="Y5" s="31"/>
      <c r="Z5" s="30"/>
      <c r="AA5" s="30"/>
      <c r="AB5" s="31"/>
      <c r="AC5" s="31"/>
      <c r="AE5" s="31"/>
      <c r="AF5" s="31"/>
      <c r="AG5" s="31"/>
      <c r="AH5" s="31"/>
      <c r="AI5" s="31"/>
      <c r="AJ5" s="30"/>
      <c r="AK5" s="31"/>
      <c r="AL5" s="31"/>
      <c r="AM5" s="31"/>
      <c r="AN5" s="31"/>
      <c r="AO5" s="140"/>
      <c r="AP5" s="141"/>
      <c r="AQ5" s="141"/>
      <c r="AR5" s="141"/>
      <c r="AS5" s="141"/>
      <c r="AT5" s="141"/>
      <c r="AU5" s="141"/>
      <c r="AV5" s="141"/>
      <c r="AW5" s="141"/>
      <c r="AX5" s="142"/>
    </row>
    <row r="6" spans="1:50">
      <c r="A6" s="1">
        <v>5</v>
      </c>
      <c r="H6" s="30"/>
      <c r="I6" s="31"/>
      <c r="J6" s="31"/>
      <c r="K6" s="31"/>
      <c r="L6" s="22"/>
      <c r="M6" s="32"/>
      <c r="N6" s="32"/>
      <c r="O6" s="31"/>
      <c r="P6" s="31"/>
      <c r="Q6" s="31"/>
      <c r="R6" s="31"/>
      <c r="S6" s="31"/>
      <c r="T6" s="31"/>
      <c r="U6" s="30"/>
      <c r="V6" s="30"/>
      <c r="W6" s="31"/>
      <c r="X6" s="32"/>
      <c r="Y6" s="31"/>
      <c r="Z6" s="30"/>
      <c r="AA6" s="30"/>
      <c r="AB6" s="31"/>
      <c r="AC6" s="31"/>
      <c r="AE6" s="31"/>
      <c r="AF6" s="31"/>
      <c r="AG6" s="31"/>
      <c r="AH6" s="31"/>
      <c r="AI6" s="31"/>
      <c r="AJ6" s="30"/>
      <c r="AK6" s="31"/>
      <c r="AL6" s="31"/>
      <c r="AM6" s="31"/>
      <c r="AN6" s="31"/>
      <c r="AO6" s="140"/>
      <c r="AP6" s="141"/>
      <c r="AQ6" s="141"/>
      <c r="AR6" s="141"/>
      <c r="AS6" s="141"/>
      <c r="AT6" s="141"/>
      <c r="AU6" s="141"/>
      <c r="AV6" s="141"/>
      <c r="AW6" s="141"/>
      <c r="AX6" s="142"/>
    </row>
    <row r="7" spans="1:50">
      <c r="A7" s="1">
        <v>6</v>
      </c>
      <c r="H7" s="30"/>
      <c r="I7" s="31"/>
      <c r="J7" s="31"/>
      <c r="K7" s="31"/>
      <c r="L7" s="22"/>
      <c r="M7" s="32"/>
      <c r="N7" s="32"/>
      <c r="O7" s="31"/>
      <c r="P7" s="31"/>
      <c r="Q7" s="31"/>
      <c r="R7" s="31"/>
      <c r="S7" s="31"/>
      <c r="T7" s="31"/>
      <c r="U7" s="30"/>
      <c r="V7" s="30"/>
      <c r="W7" s="31"/>
      <c r="X7" s="32"/>
      <c r="Y7" s="31"/>
      <c r="Z7" s="30"/>
      <c r="AA7" s="30"/>
      <c r="AB7" s="31"/>
      <c r="AC7" s="31"/>
      <c r="AE7" s="31"/>
      <c r="AF7" s="31"/>
      <c r="AG7" s="31"/>
      <c r="AH7" s="31"/>
      <c r="AI7" s="31"/>
      <c r="AJ7" s="30"/>
      <c r="AK7" s="31"/>
      <c r="AL7" s="31"/>
      <c r="AM7" s="31"/>
      <c r="AN7" s="31"/>
      <c r="AO7" s="140"/>
      <c r="AP7" s="141"/>
      <c r="AQ7" s="141"/>
      <c r="AR7" s="141"/>
      <c r="AS7" s="141"/>
      <c r="AT7" s="141"/>
      <c r="AU7" s="141"/>
      <c r="AV7" s="141"/>
      <c r="AW7" s="141"/>
      <c r="AX7" s="142"/>
    </row>
    <row r="8" spans="1:50">
      <c r="A8" s="1">
        <v>7</v>
      </c>
      <c r="H8" s="30"/>
      <c r="I8" s="31"/>
      <c r="J8" s="31"/>
      <c r="K8" s="31"/>
      <c r="L8" s="22"/>
      <c r="M8" s="32"/>
      <c r="N8" s="32"/>
      <c r="O8" s="31"/>
      <c r="P8" s="31"/>
      <c r="Q8" s="31"/>
      <c r="R8" s="31"/>
      <c r="S8" s="31"/>
      <c r="T8" s="31"/>
      <c r="U8" s="30"/>
      <c r="V8" s="30"/>
      <c r="W8" s="31"/>
      <c r="X8" s="32"/>
      <c r="Y8" s="31"/>
      <c r="Z8" s="30"/>
      <c r="AA8" s="30"/>
      <c r="AB8" s="31"/>
      <c r="AC8" s="31"/>
      <c r="AE8" s="31"/>
      <c r="AF8" s="31"/>
      <c r="AG8" s="31"/>
      <c r="AH8" s="31"/>
      <c r="AI8" s="31"/>
      <c r="AJ8" s="30"/>
      <c r="AK8" s="31"/>
      <c r="AL8" s="31"/>
      <c r="AM8" s="31"/>
      <c r="AN8" s="31"/>
      <c r="AO8" s="140"/>
      <c r="AP8" s="141"/>
      <c r="AQ8" s="141"/>
      <c r="AR8" s="141"/>
      <c r="AS8" s="141"/>
      <c r="AT8" s="141"/>
      <c r="AU8" s="141"/>
      <c r="AV8" s="141"/>
      <c r="AW8" s="141"/>
      <c r="AX8" s="142"/>
    </row>
    <row r="9" spans="1:50">
      <c r="A9" s="1">
        <v>8</v>
      </c>
      <c r="H9" s="30"/>
      <c r="I9" s="31"/>
      <c r="J9" s="31"/>
      <c r="K9" s="31"/>
      <c r="L9" s="22"/>
      <c r="M9" s="32"/>
      <c r="N9" s="32"/>
      <c r="O9" s="31"/>
      <c r="P9" s="31"/>
      <c r="Q9" s="31"/>
      <c r="R9" s="31"/>
      <c r="S9" s="31"/>
      <c r="T9" s="31"/>
      <c r="U9" s="30"/>
      <c r="V9" s="30"/>
      <c r="W9" s="31"/>
      <c r="X9" s="32"/>
      <c r="Y9" s="31"/>
      <c r="Z9" s="30"/>
      <c r="AA9" s="30"/>
      <c r="AB9" s="31"/>
      <c r="AC9" s="31"/>
      <c r="AE9" s="31"/>
      <c r="AF9" s="31"/>
      <c r="AG9" s="31"/>
      <c r="AH9" s="31"/>
      <c r="AI9" s="31"/>
      <c r="AJ9" s="30"/>
      <c r="AK9" s="31"/>
      <c r="AL9" s="31"/>
      <c r="AM9" s="31"/>
      <c r="AN9" s="31"/>
      <c r="AO9" s="140"/>
      <c r="AP9" s="141"/>
      <c r="AQ9" s="141"/>
      <c r="AR9" s="141"/>
      <c r="AS9" s="141"/>
      <c r="AT9" s="141"/>
      <c r="AU9" s="141"/>
      <c r="AV9" s="141"/>
      <c r="AW9" s="141"/>
      <c r="AX9" s="142"/>
    </row>
    <row r="10" spans="1:50">
      <c r="A10" s="1">
        <v>9</v>
      </c>
      <c r="H10" s="16"/>
      <c r="I10" s="17"/>
      <c r="J10" s="17"/>
      <c r="K10" s="17"/>
      <c r="L10" s="17"/>
      <c r="AA10" s="16"/>
      <c r="AB10" s="17"/>
      <c r="AC10" s="17"/>
      <c r="AO10" s="140"/>
      <c r="AP10" s="141"/>
      <c r="AQ10" s="141"/>
      <c r="AR10" s="141"/>
      <c r="AS10" s="141"/>
      <c r="AT10" s="141"/>
      <c r="AU10" s="141"/>
      <c r="AV10" s="141"/>
      <c r="AW10" s="141"/>
      <c r="AX10" s="142"/>
    </row>
    <row r="11" spans="1:50">
      <c r="A11" s="1">
        <v>10</v>
      </c>
      <c r="H11" s="16"/>
      <c r="I11" s="17"/>
      <c r="J11" s="17"/>
      <c r="K11" s="17"/>
      <c r="L11" s="17"/>
      <c r="AA11" s="16"/>
      <c r="AB11" s="17"/>
      <c r="AC11" s="17"/>
      <c r="AO11" s="140"/>
      <c r="AP11" s="141"/>
      <c r="AQ11" s="141"/>
      <c r="AR11" s="141"/>
      <c r="AS11" s="141"/>
      <c r="AT11" s="141"/>
      <c r="AU11" s="141"/>
      <c r="AV11" s="141"/>
      <c r="AW11" s="141"/>
      <c r="AX11" s="142"/>
    </row>
    <row r="12" spans="1:50">
      <c r="A12" s="1">
        <v>11</v>
      </c>
      <c r="H12" s="16"/>
      <c r="I12" s="17"/>
      <c r="J12" s="17"/>
      <c r="K12" s="17"/>
      <c r="L12" s="17"/>
      <c r="AA12" s="16"/>
      <c r="AB12" s="17"/>
      <c r="AC12" s="17"/>
      <c r="AO12" s="140"/>
      <c r="AP12" s="141"/>
      <c r="AQ12" s="141"/>
      <c r="AR12" s="141"/>
      <c r="AS12" s="141"/>
      <c r="AT12" s="141"/>
      <c r="AU12" s="141"/>
      <c r="AV12" s="141"/>
      <c r="AW12" s="141"/>
      <c r="AX12" s="142"/>
    </row>
    <row r="13" spans="1:50">
      <c r="A13" s="1">
        <v>12</v>
      </c>
      <c r="H13" s="16"/>
      <c r="I13" s="17"/>
      <c r="J13" s="17"/>
      <c r="K13" s="17"/>
      <c r="L13" s="17"/>
      <c r="AA13" s="16"/>
      <c r="AB13" s="17"/>
      <c r="AC13" s="17"/>
      <c r="AO13" s="140"/>
      <c r="AP13" s="141"/>
      <c r="AQ13" s="141"/>
      <c r="AR13" s="141"/>
      <c r="AS13" s="141"/>
      <c r="AT13" s="141"/>
      <c r="AU13" s="141"/>
      <c r="AV13" s="141"/>
      <c r="AW13" s="141"/>
      <c r="AX13" s="142"/>
    </row>
    <row r="14" spans="1:50">
      <c r="A14" s="1">
        <v>13</v>
      </c>
      <c r="H14" s="16"/>
      <c r="I14" s="17"/>
      <c r="J14" s="17"/>
      <c r="K14" s="17"/>
      <c r="L14" s="17"/>
      <c r="AA14" s="16"/>
      <c r="AB14" s="17"/>
      <c r="AC14" s="17"/>
      <c r="AO14" s="140"/>
      <c r="AP14" s="141"/>
      <c r="AQ14" s="141"/>
      <c r="AR14" s="141"/>
      <c r="AS14" s="141"/>
      <c r="AT14" s="141"/>
      <c r="AU14" s="141"/>
      <c r="AV14" s="141"/>
      <c r="AW14" s="141"/>
      <c r="AX14" s="142"/>
    </row>
    <row r="15" spans="1:50">
      <c r="A15" s="1">
        <v>14</v>
      </c>
      <c r="H15" s="16"/>
      <c r="I15" s="17"/>
      <c r="J15" s="17"/>
      <c r="K15" s="17"/>
      <c r="L15" s="17"/>
      <c r="AA15" s="16"/>
      <c r="AB15" s="17"/>
      <c r="AC15" s="17"/>
      <c r="AO15" s="140"/>
      <c r="AP15" s="141"/>
      <c r="AQ15" s="141"/>
      <c r="AR15" s="141"/>
      <c r="AS15" s="141"/>
      <c r="AT15" s="141"/>
      <c r="AU15" s="141"/>
      <c r="AV15" s="141"/>
      <c r="AW15" s="141"/>
      <c r="AX15" s="142"/>
    </row>
    <row r="16" spans="1:50">
      <c r="A16" s="1">
        <v>15</v>
      </c>
      <c r="H16" s="16"/>
      <c r="I16" s="17"/>
      <c r="J16" s="17"/>
      <c r="K16" s="17"/>
      <c r="L16" s="17"/>
      <c r="AA16" s="16"/>
      <c r="AB16" s="17"/>
      <c r="AC16" s="17"/>
      <c r="AO16" s="140"/>
      <c r="AP16" s="141"/>
      <c r="AQ16" s="141"/>
      <c r="AR16" s="141"/>
      <c r="AS16" s="141"/>
      <c r="AT16" s="141"/>
      <c r="AU16" s="141"/>
      <c r="AV16" s="141"/>
      <c r="AW16" s="141"/>
      <c r="AX16" s="142"/>
    </row>
    <row r="17" spans="1:50">
      <c r="A17" s="1">
        <v>16</v>
      </c>
      <c r="H17" s="16"/>
      <c r="I17" s="17"/>
      <c r="J17" s="17"/>
      <c r="K17" s="17"/>
      <c r="L17" s="17"/>
      <c r="AA17" s="16"/>
      <c r="AB17" s="17"/>
      <c r="AC17" s="17"/>
      <c r="AO17" s="140"/>
      <c r="AP17" s="141"/>
      <c r="AQ17" s="141"/>
      <c r="AR17" s="141"/>
      <c r="AS17" s="141"/>
      <c r="AT17" s="141"/>
      <c r="AU17" s="141"/>
      <c r="AV17" s="141"/>
      <c r="AW17" s="141"/>
      <c r="AX17" s="142"/>
    </row>
    <row r="18" spans="1:50">
      <c r="A18" s="1">
        <v>17</v>
      </c>
      <c r="H18" s="16"/>
      <c r="I18" s="17"/>
      <c r="J18" s="17"/>
      <c r="K18" s="17"/>
      <c r="L18" s="17"/>
      <c r="AA18" s="16"/>
      <c r="AB18" s="17"/>
      <c r="AC18" s="17"/>
      <c r="AO18" s="140"/>
      <c r="AP18" s="141"/>
      <c r="AQ18" s="141"/>
      <c r="AR18" s="141"/>
      <c r="AS18" s="141"/>
      <c r="AT18" s="141"/>
      <c r="AU18" s="141"/>
      <c r="AV18" s="141"/>
      <c r="AW18" s="141"/>
      <c r="AX18" s="142"/>
    </row>
    <row r="19" spans="1:50">
      <c r="A19" s="1">
        <v>18</v>
      </c>
      <c r="H19" s="16"/>
      <c r="I19" s="17"/>
      <c r="J19" s="17"/>
      <c r="K19" s="17"/>
      <c r="L19" s="17"/>
      <c r="AA19" s="16"/>
      <c r="AB19" s="17"/>
      <c r="AC19" s="17"/>
      <c r="AO19" s="140"/>
      <c r="AP19" s="141"/>
      <c r="AQ19" s="141"/>
      <c r="AR19" s="141"/>
      <c r="AS19" s="141"/>
      <c r="AT19" s="141"/>
      <c r="AU19" s="141"/>
      <c r="AV19" s="141"/>
      <c r="AW19" s="141"/>
      <c r="AX19" s="142"/>
    </row>
    <row r="20" spans="1:50">
      <c r="A20" s="1">
        <v>19</v>
      </c>
      <c r="H20" s="16"/>
      <c r="I20" s="17"/>
      <c r="J20" s="17"/>
      <c r="K20" s="17"/>
      <c r="L20" s="17"/>
      <c r="AA20" s="16"/>
      <c r="AB20" s="17"/>
      <c r="AC20" s="17"/>
      <c r="AO20" s="140"/>
      <c r="AP20" s="141"/>
      <c r="AQ20" s="141"/>
      <c r="AR20" s="141"/>
      <c r="AS20" s="141"/>
      <c r="AT20" s="141"/>
      <c r="AU20" s="141"/>
      <c r="AV20" s="141"/>
      <c r="AW20" s="141"/>
      <c r="AX20" s="142"/>
    </row>
    <row r="21" spans="1:50">
      <c r="A21" s="1">
        <v>20</v>
      </c>
      <c r="H21" s="16"/>
      <c r="I21" s="17"/>
      <c r="J21" s="17"/>
      <c r="K21" s="17"/>
      <c r="L21" s="17"/>
      <c r="AA21" s="16"/>
      <c r="AB21" s="17"/>
      <c r="AC21" s="17"/>
      <c r="AO21" s="140"/>
      <c r="AP21" s="141"/>
      <c r="AQ21" s="141"/>
      <c r="AR21" s="141"/>
      <c r="AS21" s="141"/>
      <c r="AT21" s="141"/>
      <c r="AU21" s="141"/>
      <c r="AV21" s="141"/>
      <c r="AW21" s="141"/>
      <c r="AX21" s="142"/>
    </row>
    <row r="22" spans="1:50">
      <c r="A22" s="1">
        <v>21</v>
      </c>
      <c r="H22" s="16"/>
      <c r="I22" s="17"/>
      <c r="J22" s="17"/>
      <c r="K22" s="17"/>
      <c r="L22" s="17"/>
      <c r="AA22" s="16"/>
      <c r="AB22" s="17"/>
      <c r="AC22" s="17"/>
      <c r="AO22" s="140"/>
      <c r="AP22" s="141"/>
      <c r="AQ22" s="141"/>
      <c r="AR22" s="141"/>
      <c r="AS22" s="141"/>
      <c r="AT22" s="141"/>
      <c r="AU22" s="141"/>
      <c r="AV22" s="141"/>
      <c r="AW22" s="141"/>
      <c r="AX22" s="142"/>
    </row>
    <row r="23" spans="1:50">
      <c r="A23" s="1">
        <v>22</v>
      </c>
      <c r="H23" s="16"/>
      <c r="I23" s="17"/>
      <c r="J23" s="17"/>
      <c r="K23" s="17"/>
      <c r="L23" s="17"/>
      <c r="AA23" s="16"/>
      <c r="AB23" s="17"/>
      <c r="AC23" s="17"/>
      <c r="AO23" s="140"/>
      <c r="AP23" s="141"/>
      <c r="AQ23" s="141"/>
      <c r="AR23" s="141"/>
      <c r="AS23" s="141"/>
      <c r="AT23" s="141"/>
      <c r="AU23" s="141"/>
      <c r="AV23" s="141"/>
      <c r="AW23" s="141"/>
      <c r="AX23" s="142"/>
    </row>
    <row r="24" spans="1:50">
      <c r="A24" s="1">
        <v>23</v>
      </c>
      <c r="H24" s="16"/>
      <c r="I24" s="17"/>
      <c r="J24" s="17"/>
      <c r="K24" s="17"/>
      <c r="L24" s="17"/>
      <c r="AA24" s="16"/>
      <c r="AB24" s="17"/>
      <c r="AC24" s="17"/>
      <c r="AO24" s="140"/>
      <c r="AP24" s="141"/>
      <c r="AQ24" s="141"/>
      <c r="AR24" s="141"/>
      <c r="AS24" s="141"/>
      <c r="AT24" s="141"/>
      <c r="AU24" s="141"/>
      <c r="AV24" s="141"/>
      <c r="AW24" s="141"/>
      <c r="AX24" s="142"/>
    </row>
    <row r="25" spans="1:50">
      <c r="A25" s="1">
        <v>24</v>
      </c>
      <c r="H25" s="16"/>
      <c r="I25" s="17"/>
      <c r="J25" s="17"/>
      <c r="K25" s="17"/>
      <c r="L25" s="17"/>
      <c r="AA25" s="16"/>
      <c r="AB25" s="17"/>
      <c r="AC25" s="17"/>
      <c r="AO25" s="140"/>
      <c r="AP25" s="141"/>
      <c r="AQ25" s="141"/>
      <c r="AR25" s="141"/>
      <c r="AS25" s="141"/>
      <c r="AT25" s="141"/>
      <c r="AU25" s="141"/>
      <c r="AV25" s="141"/>
      <c r="AW25" s="141"/>
      <c r="AX25" s="142"/>
    </row>
    <row r="26" spans="1:50">
      <c r="A26" s="1">
        <v>25</v>
      </c>
      <c r="H26" s="16"/>
      <c r="I26" s="17"/>
      <c r="J26" s="17"/>
      <c r="K26" s="17"/>
      <c r="L26" s="17"/>
      <c r="AA26" s="16"/>
      <c r="AB26" s="17"/>
      <c r="AC26" s="17"/>
      <c r="AO26" s="140"/>
      <c r="AP26" s="141"/>
      <c r="AQ26" s="141"/>
      <c r="AR26" s="141"/>
      <c r="AS26" s="141"/>
      <c r="AT26" s="141"/>
      <c r="AU26" s="141"/>
      <c r="AV26" s="141"/>
      <c r="AW26" s="141"/>
      <c r="AX26" s="142"/>
    </row>
    <row r="27" spans="1:50">
      <c r="A27" s="1">
        <v>26</v>
      </c>
      <c r="H27" s="16"/>
      <c r="I27" s="17"/>
      <c r="J27" s="17"/>
      <c r="K27" s="17"/>
      <c r="L27" s="17"/>
      <c r="AA27" s="16"/>
      <c r="AB27" s="17"/>
      <c r="AC27" s="17"/>
      <c r="AO27" s="140"/>
      <c r="AP27" s="141"/>
      <c r="AQ27" s="141"/>
      <c r="AR27" s="141"/>
      <c r="AS27" s="141"/>
      <c r="AT27" s="141"/>
      <c r="AU27" s="141"/>
      <c r="AV27" s="141"/>
      <c r="AW27" s="141"/>
      <c r="AX27" s="142"/>
    </row>
    <row r="28" spans="1:50">
      <c r="A28" s="1">
        <v>27</v>
      </c>
      <c r="H28" s="16"/>
      <c r="I28" s="17"/>
      <c r="J28" s="17"/>
      <c r="K28" s="17"/>
      <c r="L28" s="17"/>
      <c r="AA28" s="16"/>
      <c r="AB28" s="17"/>
      <c r="AC28" s="17"/>
      <c r="AO28" s="140"/>
      <c r="AP28" s="141"/>
      <c r="AQ28" s="141"/>
      <c r="AR28" s="141"/>
      <c r="AS28" s="141"/>
      <c r="AT28" s="141"/>
      <c r="AU28" s="141"/>
      <c r="AV28" s="141"/>
      <c r="AW28" s="141"/>
      <c r="AX28" s="142"/>
    </row>
    <row r="29" spans="1:50">
      <c r="A29" s="1">
        <v>28</v>
      </c>
      <c r="H29" s="16"/>
      <c r="I29" s="17"/>
      <c r="J29" s="17"/>
      <c r="K29" s="17"/>
      <c r="L29" s="17"/>
      <c r="AA29" s="16"/>
      <c r="AB29" s="17"/>
      <c r="AC29" s="17"/>
      <c r="AO29" s="140"/>
      <c r="AP29" s="141"/>
      <c r="AQ29" s="141"/>
      <c r="AR29" s="141"/>
      <c r="AS29" s="141"/>
      <c r="AT29" s="141"/>
      <c r="AU29" s="141"/>
      <c r="AV29" s="141"/>
      <c r="AW29" s="141"/>
      <c r="AX29" s="142"/>
    </row>
    <row r="30" spans="1:50">
      <c r="A30" s="1">
        <v>29</v>
      </c>
      <c r="H30" s="16"/>
      <c r="I30" s="17"/>
      <c r="J30" s="17"/>
      <c r="K30" s="17"/>
      <c r="L30" s="17"/>
      <c r="AA30" s="16"/>
      <c r="AB30" s="17"/>
      <c r="AC30" s="17"/>
      <c r="AO30" s="140"/>
      <c r="AP30" s="141"/>
      <c r="AQ30" s="141"/>
      <c r="AR30" s="141"/>
      <c r="AS30" s="141"/>
      <c r="AT30" s="141"/>
      <c r="AU30" s="141"/>
      <c r="AV30" s="141"/>
      <c r="AW30" s="141"/>
      <c r="AX30" s="142"/>
    </row>
    <row r="31" spans="1:50">
      <c r="A31" s="1">
        <v>30</v>
      </c>
      <c r="H31" s="16"/>
      <c r="I31" s="17"/>
      <c r="J31" s="17"/>
      <c r="K31" s="17"/>
      <c r="L31" s="17"/>
      <c r="AA31" s="16"/>
      <c r="AB31" s="17"/>
      <c r="AC31" s="17"/>
      <c r="AO31" s="140"/>
      <c r="AP31" s="141"/>
      <c r="AQ31" s="141"/>
      <c r="AR31" s="141"/>
      <c r="AS31" s="141"/>
      <c r="AT31" s="141"/>
      <c r="AU31" s="141"/>
      <c r="AV31" s="141"/>
      <c r="AW31" s="141"/>
      <c r="AX31" s="142"/>
    </row>
    <row r="32" spans="1:50">
      <c r="A32" s="1">
        <v>31</v>
      </c>
      <c r="H32" s="16"/>
      <c r="I32" s="17"/>
      <c r="J32" s="17"/>
      <c r="K32" s="17"/>
      <c r="L32" s="17"/>
      <c r="AA32" s="16"/>
      <c r="AB32" s="17"/>
      <c r="AC32" s="17"/>
      <c r="AO32" s="140"/>
      <c r="AP32" s="141"/>
      <c r="AQ32" s="141"/>
      <c r="AR32" s="141"/>
      <c r="AS32" s="141"/>
      <c r="AT32" s="141"/>
      <c r="AU32" s="141"/>
      <c r="AV32" s="141"/>
      <c r="AW32" s="141"/>
      <c r="AX32" s="142"/>
    </row>
    <row r="33" spans="1:50">
      <c r="A33" s="1">
        <v>32</v>
      </c>
      <c r="H33" s="16"/>
      <c r="I33" s="17"/>
      <c r="J33" s="17"/>
      <c r="K33" s="17"/>
      <c r="L33" s="17"/>
      <c r="AA33" s="16"/>
      <c r="AB33" s="17"/>
      <c r="AC33" s="17"/>
      <c r="AO33" s="140"/>
      <c r="AP33" s="141"/>
      <c r="AQ33" s="141"/>
      <c r="AR33" s="141"/>
      <c r="AS33" s="141"/>
      <c r="AT33" s="141"/>
      <c r="AU33" s="141"/>
      <c r="AV33" s="141"/>
      <c r="AW33" s="141"/>
      <c r="AX33" s="142"/>
    </row>
    <row r="34" spans="1:50">
      <c r="A34" s="1">
        <v>33</v>
      </c>
      <c r="H34" s="16"/>
      <c r="I34" s="17"/>
      <c r="J34" s="17"/>
      <c r="K34" s="17"/>
      <c r="L34" s="17"/>
      <c r="AA34" s="16"/>
      <c r="AB34" s="17"/>
      <c r="AC34" s="17"/>
      <c r="AO34" s="140"/>
      <c r="AP34" s="141"/>
      <c r="AQ34" s="141"/>
      <c r="AR34" s="141"/>
      <c r="AS34" s="141"/>
      <c r="AT34" s="141"/>
      <c r="AU34" s="141"/>
      <c r="AV34" s="141"/>
      <c r="AW34" s="141"/>
      <c r="AX34" s="142"/>
    </row>
    <row r="35" spans="1:50">
      <c r="A35" s="1">
        <v>34</v>
      </c>
      <c r="H35" s="16"/>
      <c r="I35" s="17"/>
      <c r="J35" s="17"/>
      <c r="K35" s="17"/>
      <c r="L35" s="17"/>
      <c r="AA35" s="16"/>
      <c r="AB35" s="17"/>
      <c r="AC35" s="17"/>
      <c r="AO35" s="140"/>
      <c r="AP35" s="141"/>
      <c r="AQ35" s="141"/>
      <c r="AR35" s="141"/>
      <c r="AS35" s="141"/>
      <c r="AT35" s="141"/>
      <c r="AU35" s="141"/>
      <c r="AV35" s="141"/>
      <c r="AW35" s="141"/>
      <c r="AX35" s="142"/>
    </row>
    <row r="36" spans="1:50">
      <c r="A36" s="1">
        <v>35</v>
      </c>
      <c r="H36" s="16"/>
      <c r="I36" s="17"/>
      <c r="J36" s="17"/>
      <c r="K36" s="17"/>
      <c r="L36" s="17"/>
      <c r="AA36" s="16"/>
      <c r="AB36" s="17"/>
      <c r="AC36" s="17"/>
      <c r="AO36" s="140"/>
      <c r="AP36" s="141"/>
      <c r="AQ36" s="141"/>
      <c r="AR36" s="141"/>
      <c r="AS36" s="141"/>
      <c r="AT36" s="141"/>
      <c r="AU36" s="141"/>
      <c r="AV36" s="141"/>
      <c r="AW36" s="141"/>
      <c r="AX36" s="142"/>
    </row>
    <row r="37" spans="1:50">
      <c r="A37" s="1">
        <v>36</v>
      </c>
      <c r="H37" s="16"/>
      <c r="I37" s="17"/>
      <c r="J37" s="17"/>
      <c r="K37" s="17"/>
      <c r="L37" s="17"/>
      <c r="AA37" s="16"/>
      <c r="AB37" s="17"/>
      <c r="AC37" s="17"/>
      <c r="AO37" s="140"/>
      <c r="AP37" s="141"/>
      <c r="AQ37" s="141"/>
      <c r="AR37" s="141"/>
      <c r="AS37" s="141"/>
      <c r="AT37" s="141"/>
      <c r="AU37" s="141"/>
      <c r="AV37" s="141"/>
      <c r="AW37" s="141"/>
      <c r="AX37" s="142"/>
    </row>
    <row r="38" spans="1:50">
      <c r="A38" s="1">
        <v>37</v>
      </c>
      <c r="H38" s="16"/>
      <c r="I38" s="17"/>
      <c r="J38" s="17"/>
      <c r="K38" s="17"/>
      <c r="L38" s="17"/>
      <c r="AA38" s="16"/>
      <c r="AB38" s="17"/>
      <c r="AC38" s="17"/>
      <c r="AO38" s="140"/>
      <c r="AP38" s="141"/>
      <c r="AQ38" s="141"/>
      <c r="AR38" s="141"/>
      <c r="AS38" s="141"/>
      <c r="AT38" s="141"/>
      <c r="AU38" s="141"/>
      <c r="AV38" s="141"/>
      <c r="AW38" s="141"/>
      <c r="AX38" s="142"/>
    </row>
    <row r="39" spans="1:50">
      <c r="A39" s="1">
        <v>38</v>
      </c>
      <c r="H39" s="16"/>
      <c r="I39" s="17"/>
      <c r="J39" s="17"/>
      <c r="K39" s="17"/>
      <c r="L39" s="17"/>
      <c r="AA39" s="16"/>
      <c r="AB39" s="17"/>
      <c r="AC39" s="17"/>
      <c r="AO39" s="140"/>
      <c r="AP39" s="141"/>
      <c r="AQ39" s="141"/>
      <c r="AR39" s="141"/>
      <c r="AS39" s="141"/>
      <c r="AT39" s="141"/>
      <c r="AU39" s="141"/>
      <c r="AV39" s="141"/>
      <c r="AW39" s="141"/>
      <c r="AX39" s="142"/>
    </row>
    <row r="40" spans="1:50">
      <c r="A40" s="1">
        <v>39</v>
      </c>
      <c r="H40" s="16"/>
      <c r="I40" s="17"/>
      <c r="J40" s="17"/>
      <c r="K40" s="17"/>
      <c r="L40" s="17"/>
      <c r="AA40" s="16"/>
      <c r="AB40" s="17"/>
      <c r="AC40" s="17"/>
      <c r="AO40" s="140"/>
      <c r="AP40" s="141"/>
      <c r="AQ40" s="141"/>
      <c r="AR40" s="141"/>
      <c r="AS40" s="141"/>
      <c r="AT40" s="141"/>
      <c r="AU40" s="141"/>
      <c r="AV40" s="141"/>
      <c r="AW40" s="141"/>
      <c r="AX40" s="142"/>
    </row>
    <row r="41" spans="1:50">
      <c r="A41" s="1">
        <v>40</v>
      </c>
      <c r="H41" s="16"/>
      <c r="I41" s="17"/>
      <c r="J41" s="17"/>
      <c r="K41" s="17"/>
      <c r="L41" s="17"/>
      <c r="AA41" s="16"/>
      <c r="AB41" s="17"/>
      <c r="AC41" s="17"/>
      <c r="AO41" s="140"/>
      <c r="AP41" s="141"/>
      <c r="AQ41" s="141"/>
      <c r="AR41" s="141"/>
      <c r="AS41" s="141"/>
      <c r="AT41" s="141"/>
      <c r="AU41" s="141"/>
      <c r="AV41" s="141"/>
      <c r="AW41" s="141"/>
      <c r="AX41" s="142"/>
    </row>
    <row r="42" spans="1:50">
      <c r="A42" s="1">
        <v>41</v>
      </c>
      <c r="H42" s="16"/>
      <c r="I42" s="17"/>
      <c r="J42" s="17"/>
      <c r="K42" s="17"/>
      <c r="L42" s="17"/>
      <c r="AA42" s="16"/>
      <c r="AB42" s="17"/>
      <c r="AC42" s="17"/>
      <c r="AO42" s="140"/>
      <c r="AP42" s="141"/>
      <c r="AQ42" s="141"/>
      <c r="AR42" s="141"/>
      <c r="AS42" s="141"/>
      <c r="AT42" s="141"/>
      <c r="AU42" s="141"/>
      <c r="AV42" s="141"/>
      <c r="AW42" s="141"/>
      <c r="AX42" s="142"/>
    </row>
    <row r="43" spans="1:50">
      <c r="A43" s="1">
        <v>42</v>
      </c>
      <c r="H43" s="16"/>
      <c r="I43" s="17"/>
      <c r="J43" s="17"/>
      <c r="K43" s="17"/>
      <c r="L43" s="17"/>
      <c r="AA43" s="16"/>
      <c r="AB43" s="17"/>
      <c r="AC43" s="17"/>
      <c r="AO43" s="140"/>
      <c r="AP43" s="141"/>
      <c r="AQ43" s="141"/>
      <c r="AR43" s="141"/>
      <c r="AS43" s="141"/>
      <c r="AT43" s="141"/>
      <c r="AU43" s="141"/>
      <c r="AV43" s="141"/>
      <c r="AW43" s="141"/>
      <c r="AX43" s="142"/>
    </row>
    <row r="44" spans="1:50">
      <c r="A44" s="1">
        <v>43</v>
      </c>
      <c r="H44" s="16"/>
      <c r="I44" s="17"/>
      <c r="J44" s="17"/>
      <c r="K44" s="17"/>
      <c r="L44" s="17"/>
      <c r="AA44" s="16"/>
      <c r="AB44" s="17"/>
      <c r="AC44" s="17"/>
      <c r="AO44" s="140"/>
      <c r="AP44" s="141"/>
      <c r="AQ44" s="141"/>
      <c r="AR44" s="141"/>
      <c r="AS44" s="141"/>
      <c r="AT44" s="141"/>
      <c r="AU44" s="141"/>
      <c r="AV44" s="141"/>
      <c r="AW44" s="141"/>
      <c r="AX44" s="142"/>
    </row>
    <row r="45" spans="1:50">
      <c r="A45" s="1">
        <v>44</v>
      </c>
      <c r="H45" s="16"/>
      <c r="I45" s="17"/>
      <c r="J45" s="17"/>
      <c r="K45" s="17"/>
      <c r="L45" s="17"/>
      <c r="AA45" s="16"/>
      <c r="AB45" s="17"/>
      <c r="AC45" s="17"/>
      <c r="AO45" s="140"/>
      <c r="AP45" s="141"/>
      <c r="AQ45" s="141"/>
      <c r="AR45" s="141"/>
      <c r="AS45" s="141"/>
      <c r="AT45" s="141"/>
      <c r="AU45" s="141"/>
      <c r="AV45" s="141"/>
      <c r="AW45" s="141"/>
      <c r="AX45" s="142"/>
    </row>
    <row r="46" spans="1:50">
      <c r="A46" s="1">
        <v>45</v>
      </c>
      <c r="H46" s="16"/>
      <c r="I46" s="17"/>
      <c r="J46" s="17"/>
      <c r="K46" s="17"/>
      <c r="L46" s="17"/>
      <c r="AA46" s="16"/>
      <c r="AB46" s="17"/>
      <c r="AC46" s="17"/>
      <c r="AO46" s="140"/>
      <c r="AP46" s="141"/>
      <c r="AQ46" s="141"/>
      <c r="AR46" s="141"/>
      <c r="AS46" s="141"/>
      <c r="AT46" s="141"/>
      <c r="AU46" s="141"/>
      <c r="AV46" s="141"/>
      <c r="AW46" s="141"/>
      <c r="AX46" s="142"/>
    </row>
    <row r="47" spans="1:50">
      <c r="A47" s="1">
        <v>46</v>
      </c>
      <c r="H47" s="16"/>
      <c r="I47" s="17"/>
      <c r="J47" s="17"/>
      <c r="K47" s="17"/>
      <c r="L47" s="17"/>
      <c r="AA47" s="16"/>
      <c r="AB47" s="17"/>
      <c r="AC47" s="17"/>
      <c r="AO47" s="140"/>
      <c r="AP47" s="141"/>
      <c r="AQ47" s="141"/>
      <c r="AR47" s="141"/>
      <c r="AS47" s="141"/>
      <c r="AT47" s="141"/>
      <c r="AU47" s="141"/>
      <c r="AV47" s="141"/>
      <c r="AW47" s="141"/>
      <c r="AX47" s="142"/>
    </row>
    <row r="48" spans="1:50">
      <c r="A48" s="1">
        <v>47</v>
      </c>
      <c r="H48" s="16"/>
      <c r="I48" s="17"/>
      <c r="J48" s="17"/>
      <c r="K48" s="17"/>
      <c r="L48" s="17"/>
      <c r="AA48" s="16"/>
      <c r="AB48" s="17"/>
      <c r="AC48" s="17"/>
      <c r="AO48" s="140"/>
      <c r="AP48" s="141"/>
      <c r="AQ48" s="141"/>
      <c r="AR48" s="141"/>
      <c r="AS48" s="141"/>
      <c r="AT48" s="141"/>
      <c r="AU48" s="141"/>
      <c r="AV48" s="141"/>
      <c r="AW48" s="141"/>
      <c r="AX48" s="142"/>
    </row>
    <row r="49" spans="1:50">
      <c r="A49" s="1">
        <v>48</v>
      </c>
      <c r="H49" s="16"/>
      <c r="I49" s="17"/>
      <c r="J49" s="17"/>
      <c r="K49" s="17"/>
      <c r="L49" s="17"/>
      <c r="AA49" s="16"/>
      <c r="AB49" s="17"/>
      <c r="AC49" s="17"/>
      <c r="AO49" s="140"/>
      <c r="AP49" s="141"/>
      <c r="AQ49" s="141"/>
      <c r="AR49" s="141"/>
      <c r="AS49" s="141"/>
      <c r="AT49" s="141"/>
      <c r="AU49" s="141"/>
      <c r="AV49" s="141"/>
      <c r="AW49" s="141"/>
      <c r="AX49" s="142"/>
    </row>
    <row r="50" spans="1:50">
      <c r="A50" s="1">
        <v>49</v>
      </c>
      <c r="H50" s="16"/>
      <c r="I50" s="17"/>
      <c r="J50" s="17"/>
      <c r="K50" s="17"/>
      <c r="L50" s="17"/>
      <c r="AA50" s="16"/>
      <c r="AB50" s="17"/>
      <c r="AC50" s="17"/>
      <c r="AO50" s="140"/>
      <c r="AP50" s="141"/>
      <c r="AQ50" s="141"/>
      <c r="AR50" s="141"/>
      <c r="AS50" s="141"/>
      <c r="AT50" s="141"/>
      <c r="AU50" s="141"/>
      <c r="AV50" s="141"/>
      <c r="AW50" s="141"/>
      <c r="AX50" s="142"/>
    </row>
    <row r="51" spans="1:50">
      <c r="A51" s="1">
        <v>50</v>
      </c>
      <c r="H51" s="16"/>
      <c r="I51" s="17"/>
      <c r="J51" s="17"/>
      <c r="K51" s="17"/>
      <c r="L51" s="17"/>
      <c r="AA51" s="16"/>
      <c r="AB51" s="17"/>
      <c r="AC51" s="17"/>
      <c r="AO51" s="140"/>
      <c r="AP51" s="141"/>
      <c r="AQ51" s="141"/>
      <c r="AR51" s="141"/>
      <c r="AS51" s="141"/>
      <c r="AT51" s="141"/>
      <c r="AU51" s="141"/>
      <c r="AV51" s="141"/>
      <c r="AW51" s="141"/>
      <c r="AX51" s="142"/>
    </row>
    <row r="52" spans="1:50">
      <c r="A52" s="1">
        <v>51</v>
      </c>
      <c r="H52" s="16"/>
      <c r="I52" s="17"/>
      <c r="J52" s="17"/>
      <c r="K52" s="17"/>
      <c r="L52" s="17"/>
      <c r="AA52" s="16"/>
      <c r="AB52" s="17"/>
      <c r="AC52" s="17"/>
      <c r="AO52" s="140"/>
      <c r="AP52" s="141"/>
      <c r="AQ52" s="141"/>
      <c r="AR52" s="141"/>
      <c r="AS52" s="141"/>
      <c r="AT52" s="141"/>
      <c r="AU52" s="141"/>
      <c r="AV52" s="141"/>
      <c r="AW52" s="141"/>
      <c r="AX52" s="142"/>
    </row>
    <row r="53" spans="1:50">
      <c r="A53" s="1">
        <v>52</v>
      </c>
      <c r="H53" s="16"/>
      <c r="I53" s="17"/>
      <c r="J53" s="17"/>
      <c r="K53" s="17"/>
      <c r="L53" s="17"/>
      <c r="AA53" s="16"/>
      <c r="AB53" s="17"/>
      <c r="AC53" s="17"/>
      <c r="AO53" s="140"/>
      <c r="AP53" s="141"/>
      <c r="AQ53" s="141"/>
      <c r="AR53" s="141"/>
      <c r="AS53" s="141"/>
      <c r="AT53" s="141"/>
      <c r="AU53" s="141"/>
      <c r="AV53" s="141"/>
      <c r="AW53" s="141"/>
      <c r="AX53" s="142"/>
    </row>
    <row r="54" spans="1:50">
      <c r="A54" s="1">
        <v>53</v>
      </c>
      <c r="H54" s="16"/>
      <c r="I54" s="17"/>
      <c r="J54" s="17"/>
      <c r="K54" s="17"/>
      <c r="L54" s="17"/>
      <c r="AA54" s="16"/>
      <c r="AB54" s="17"/>
      <c r="AC54" s="17"/>
      <c r="AO54" s="140"/>
      <c r="AP54" s="141"/>
      <c r="AQ54" s="141"/>
      <c r="AR54" s="141"/>
      <c r="AS54" s="141"/>
      <c r="AT54" s="141"/>
      <c r="AU54" s="141"/>
      <c r="AV54" s="141"/>
      <c r="AW54" s="141"/>
      <c r="AX54" s="142"/>
    </row>
    <row r="55" spans="1:50">
      <c r="A55" s="1">
        <v>54</v>
      </c>
      <c r="H55" s="16"/>
      <c r="I55" s="17"/>
      <c r="J55" s="17"/>
      <c r="K55" s="17"/>
      <c r="L55" s="17"/>
      <c r="AA55" s="16"/>
      <c r="AB55" s="17"/>
      <c r="AC55" s="17"/>
      <c r="AO55" s="140"/>
      <c r="AP55" s="141"/>
      <c r="AQ55" s="141"/>
      <c r="AR55" s="141"/>
      <c r="AS55" s="141"/>
      <c r="AT55" s="141"/>
      <c r="AU55" s="141"/>
      <c r="AV55" s="141"/>
      <c r="AW55" s="141"/>
      <c r="AX55" s="142"/>
    </row>
    <row r="56" spans="1:50">
      <c r="A56" s="1">
        <v>55</v>
      </c>
      <c r="H56" s="16"/>
      <c r="I56" s="17"/>
      <c r="J56" s="17"/>
      <c r="K56" s="17"/>
      <c r="L56" s="17"/>
      <c r="AA56" s="16"/>
      <c r="AB56" s="17"/>
      <c r="AC56" s="17"/>
      <c r="AO56" s="140"/>
      <c r="AP56" s="141"/>
      <c r="AQ56" s="141"/>
      <c r="AR56" s="141"/>
      <c r="AS56" s="141"/>
      <c r="AT56" s="141"/>
      <c r="AU56" s="141"/>
      <c r="AV56" s="141"/>
      <c r="AW56" s="141"/>
      <c r="AX56" s="142"/>
    </row>
    <row r="57" spans="1:50">
      <c r="A57" s="1">
        <v>56</v>
      </c>
      <c r="H57" s="16"/>
      <c r="I57" s="17"/>
      <c r="J57" s="17"/>
      <c r="K57" s="17"/>
      <c r="L57" s="17"/>
      <c r="AA57" s="16"/>
      <c r="AB57" s="17"/>
      <c r="AC57" s="17"/>
      <c r="AO57" s="140"/>
      <c r="AP57" s="141"/>
      <c r="AQ57" s="141"/>
      <c r="AR57" s="141"/>
      <c r="AS57" s="141"/>
      <c r="AT57" s="141"/>
      <c r="AU57" s="141"/>
      <c r="AV57" s="141"/>
      <c r="AW57" s="141"/>
      <c r="AX57" s="142"/>
    </row>
    <row r="58" spans="1:50">
      <c r="A58" s="1">
        <v>57</v>
      </c>
      <c r="H58" s="16"/>
      <c r="I58" s="17"/>
      <c r="J58" s="17"/>
      <c r="K58" s="17"/>
      <c r="L58" s="17"/>
      <c r="AA58" s="16"/>
      <c r="AB58" s="17"/>
      <c r="AC58" s="17"/>
      <c r="AO58" s="140"/>
      <c r="AP58" s="141"/>
      <c r="AQ58" s="141"/>
      <c r="AR58" s="141"/>
      <c r="AS58" s="141"/>
      <c r="AT58" s="141"/>
      <c r="AU58" s="141"/>
      <c r="AV58" s="141"/>
      <c r="AW58" s="141"/>
      <c r="AX58" s="142"/>
    </row>
    <row r="59" spans="1:50">
      <c r="A59" s="1">
        <v>58</v>
      </c>
      <c r="H59" s="16"/>
      <c r="I59" s="17"/>
      <c r="J59" s="17"/>
      <c r="K59" s="17"/>
      <c r="L59" s="17"/>
      <c r="AA59" s="16"/>
      <c r="AB59" s="17"/>
      <c r="AC59" s="17"/>
      <c r="AO59" s="140"/>
      <c r="AP59" s="141"/>
      <c r="AQ59" s="141"/>
      <c r="AR59" s="141"/>
      <c r="AS59" s="141"/>
      <c r="AT59" s="141"/>
      <c r="AU59" s="141"/>
      <c r="AV59" s="141"/>
      <c r="AW59" s="141"/>
      <c r="AX59" s="142"/>
    </row>
    <row r="60" spans="1:50">
      <c r="A60" s="1">
        <v>59</v>
      </c>
      <c r="H60" s="16"/>
      <c r="I60" s="17"/>
      <c r="J60" s="17"/>
      <c r="K60" s="17"/>
      <c r="L60" s="17"/>
      <c r="AA60" s="16"/>
      <c r="AB60" s="17"/>
      <c r="AC60" s="17"/>
      <c r="AO60" s="140"/>
      <c r="AP60" s="141"/>
      <c r="AQ60" s="141"/>
      <c r="AR60" s="141"/>
      <c r="AS60" s="141"/>
      <c r="AT60" s="141"/>
      <c r="AU60" s="141"/>
      <c r="AV60" s="141"/>
      <c r="AW60" s="141"/>
      <c r="AX60" s="142"/>
    </row>
    <row r="61" spans="1:50">
      <c r="A61" s="1">
        <v>60</v>
      </c>
      <c r="H61" s="16"/>
      <c r="I61" s="17"/>
      <c r="J61" s="17"/>
      <c r="K61" s="17"/>
      <c r="L61" s="17"/>
      <c r="AA61" s="16"/>
      <c r="AB61" s="17"/>
      <c r="AC61" s="17"/>
      <c r="AO61" s="140"/>
      <c r="AP61" s="141"/>
      <c r="AQ61" s="141"/>
      <c r="AR61" s="141"/>
      <c r="AS61" s="141"/>
      <c r="AT61" s="141"/>
      <c r="AU61" s="141"/>
      <c r="AV61" s="141"/>
      <c r="AW61" s="141"/>
      <c r="AX61" s="142"/>
    </row>
    <row r="62" spans="1:50">
      <c r="A62" s="1">
        <v>61</v>
      </c>
      <c r="H62" s="16"/>
      <c r="I62" s="17"/>
      <c r="J62" s="17"/>
      <c r="K62" s="17"/>
      <c r="L62" s="17"/>
      <c r="AA62" s="16"/>
      <c r="AB62" s="17"/>
      <c r="AC62" s="17"/>
      <c r="AO62" s="140"/>
      <c r="AP62" s="141"/>
      <c r="AQ62" s="141"/>
      <c r="AR62" s="141"/>
      <c r="AS62" s="141"/>
      <c r="AT62" s="141"/>
      <c r="AU62" s="141"/>
      <c r="AV62" s="141"/>
      <c r="AW62" s="141"/>
      <c r="AX62" s="142"/>
    </row>
    <row r="63" spans="1:50">
      <c r="A63" s="1">
        <v>62</v>
      </c>
      <c r="H63" s="16"/>
      <c r="I63" s="17"/>
      <c r="J63" s="17"/>
      <c r="K63" s="17"/>
      <c r="L63" s="17"/>
      <c r="AA63" s="16"/>
      <c r="AB63" s="17"/>
      <c r="AC63" s="17"/>
      <c r="AO63" s="140"/>
      <c r="AP63" s="141"/>
      <c r="AQ63" s="141"/>
      <c r="AR63" s="141"/>
      <c r="AS63" s="141"/>
      <c r="AT63" s="141"/>
      <c r="AU63" s="141"/>
      <c r="AV63" s="141"/>
      <c r="AW63" s="141"/>
      <c r="AX63" s="142"/>
    </row>
    <row r="64" spans="1:50">
      <c r="A64" s="1">
        <v>63</v>
      </c>
      <c r="H64" s="16"/>
      <c r="I64" s="17"/>
      <c r="J64" s="17"/>
      <c r="K64" s="17"/>
      <c r="L64" s="17"/>
      <c r="AA64" s="16"/>
      <c r="AB64" s="17"/>
      <c r="AC64" s="17"/>
      <c r="AO64" s="140"/>
      <c r="AP64" s="141"/>
      <c r="AQ64" s="141"/>
      <c r="AR64" s="141"/>
      <c r="AS64" s="141"/>
      <c r="AT64" s="141"/>
      <c r="AU64" s="141"/>
      <c r="AV64" s="141"/>
      <c r="AW64" s="141"/>
      <c r="AX64" s="142"/>
    </row>
    <row r="65" spans="1:50">
      <c r="A65" s="1">
        <v>64</v>
      </c>
      <c r="H65" s="16"/>
      <c r="I65" s="17"/>
      <c r="J65" s="17"/>
      <c r="K65" s="17"/>
      <c r="L65" s="17"/>
      <c r="AA65" s="16"/>
      <c r="AB65" s="17"/>
      <c r="AC65" s="17"/>
      <c r="AO65" s="140"/>
      <c r="AP65" s="141"/>
      <c r="AQ65" s="141"/>
      <c r="AR65" s="141"/>
      <c r="AS65" s="141"/>
      <c r="AT65" s="141"/>
      <c r="AU65" s="141"/>
      <c r="AV65" s="141"/>
      <c r="AW65" s="141"/>
      <c r="AX65" s="142"/>
    </row>
    <row r="66" spans="1:50">
      <c r="A66" s="1">
        <v>65</v>
      </c>
      <c r="H66" s="16"/>
      <c r="I66" s="17"/>
      <c r="J66" s="17"/>
      <c r="K66" s="17"/>
      <c r="L66" s="17"/>
      <c r="AA66" s="16"/>
      <c r="AB66" s="17"/>
      <c r="AC66" s="17"/>
      <c r="AO66" s="140"/>
      <c r="AP66" s="141"/>
      <c r="AQ66" s="141"/>
      <c r="AR66" s="141"/>
      <c r="AS66" s="141"/>
      <c r="AT66" s="141"/>
      <c r="AU66" s="141"/>
      <c r="AV66" s="141"/>
      <c r="AW66" s="141"/>
      <c r="AX66" s="142"/>
    </row>
    <row r="67" spans="1:50">
      <c r="A67" s="1">
        <v>66</v>
      </c>
      <c r="H67" s="16"/>
      <c r="I67" s="17"/>
      <c r="J67" s="17"/>
      <c r="K67" s="17"/>
      <c r="L67" s="17"/>
      <c r="AA67" s="16"/>
      <c r="AB67" s="17"/>
      <c r="AC67" s="17"/>
      <c r="AO67" s="140"/>
      <c r="AP67" s="141"/>
      <c r="AQ67" s="141"/>
      <c r="AR67" s="141"/>
      <c r="AS67" s="141"/>
      <c r="AT67" s="141"/>
      <c r="AU67" s="141"/>
      <c r="AV67" s="141"/>
      <c r="AW67" s="141"/>
      <c r="AX67" s="142"/>
    </row>
    <row r="68" spans="1:50">
      <c r="A68" s="1">
        <v>67</v>
      </c>
      <c r="H68" s="16"/>
      <c r="I68" s="17"/>
      <c r="J68" s="17"/>
      <c r="K68" s="17"/>
      <c r="L68" s="17"/>
      <c r="AA68" s="16"/>
      <c r="AB68" s="17"/>
      <c r="AC68" s="17"/>
      <c r="AO68" s="140"/>
      <c r="AP68" s="141"/>
      <c r="AQ68" s="141"/>
      <c r="AR68" s="141"/>
      <c r="AS68" s="141"/>
      <c r="AT68" s="141"/>
      <c r="AU68" s="141"/>
      <c r="AV68" s="141"/>
      <c r="AW68" s="141"/>
      <c r="AX68" s="142"/>
    </row>
    <row r="69" spans="1:50">
      <c r="A69" s="1">
        <v>68</v>
      </c>
      <c r="H69" s="16"/>
      <c r="I69" s="17"/>
      <c r="J69" s="17"/>
      <c r="K69" s="17"/>
      <c r="L69" s="17"/>
      <c r="AA69" s="16"/>
      <c r="AB69" s="17"/>
      <c r="AC69" s="17"/>
      <c r="AO69" s="140"/>
      <c r="AP69" s="141"/>
      <c r="AQ69" s="141"/>
      <c r="AR69" s="141"/>
      <c r="AS69" s="141"/>
      <c r="AT69" s="141"/>
      <c r="AU69" s="141"/>
      <c r="AV69" s="141"/>
      <c r="AW69" s="141"/>
      <c r="AX69" s="142"/>
    </row>
    <row r="70" spans="1:50">
      <c r="A70" s="1">
        <v>69</v>
      </c>
      <c r="H70" s="16"/>
      <c r="I70" s="17"/>
      <c r="J70" s="17"/>
      <c r="K70" s="17"/>
      <c r="L70" s="17"/>
      <c r="AA70" s="16"/>
      <c r="AB70" s="17"/>
      <c r="AC70" s="17"/>
      <c r="AO70" s="140"/>
      <c r="AP70" s="141"/>
      <c r="AQ70" s="141"/>
      <c r="AR70" s="141"/>
      <c r="AS70" s="141"/>
      <c r="AT70" s="141"/>
      <c r="AU70" s="141"/>
      <c r="AV70" s="141"/>
      <c r="AW70" s="141"/>
      <c r="AX70" s="142"/>
    </row>
    <row r="71" spans="1:50">
      <c r="A71" s="1">
        <v>70</v>
      </c>
      <c r="H71" s="16"/>
      <c r="I71" s="17"/>
      <c r="J71" s="17"/>
      <c r="K71" s="17"/>
      <c r="L71" s="17"/>
      <c r="AA71" s="16"/>
      <c r="AB71" s="17"/>
      <c r="AC71" s="17"/>
      <c r="AO71" s="140"/>
      <c r="AP71" s="141"/>
      <c r="AQ71" s="141"/>
      <c r="AR71" s="141"/>
      <c r="AS71" s="141"/>
      <c r="AT71" s="141"/>
      <c r="AU71" s="141"/>
      <c r="AV71" s="141"/>
      <c r="AW71" s="141"/>
      <c r="AX71" s="142"/>
    </row>
    <row r="72" spans="1:50">
      <c r="A72" s="1">
        <v>71</v>
      </c>
      <c r="H72" s="16"/>
      <c r="I72" s="17"/>
      <c r="J72" s="17"/>
      <c r="K72" s="17"/>
      <c r="L72" s="17"/>
      <c r="AA72" s="16"/>
      <c r="AB72" s="17"/>
      <c r="AC72" s="17"/>
      <c r="AO72" s="140"/>
      <c r="AP72" s="141"/>
      <c r="AQ72" s="141"/>
      <c r="AR72" s="141"/>
      <c r="AS72" s="141"/>
      <c r="AT72" s="141"/>
      <c r="AU72" s="141"/>
      <c r="AV72" s="141"/>
      <c r="AW72" s="141"/>
      <c r="AX72" s="142"/>
    </row>
    <row r="73" spans="1:50">
      <c r="A73" s="1">
        <v>72</v>
      </c>
      <c r="H73" s="16"/>
      <c r="I73" s="17"/>
      <c r="J73" s="17"/>
      <c r="K73" s="17"/>
      <c r="L73" s="17"/>
      <c r="AA73" s="16"/>
      <c r="AB73" s="17"/>
      <c r="AC73" s="17"/>
      <c r="AO73" s="140"/>
      <c r="AP73" s="141"/>
      <c r="AQ73" s="141"/>
      <c r="AR73" s="141"/>
      <c r="AS73" s="141"/>
      <c r="AT73" s="141"/>
      <c r="AU73" s="141"/>
      <c r="AV73" s="141"/>
      <c r="AW73" s="141"/>
      <c r="AX73" s="142"/>
    </row>
    <row r="74" spans="1:50">
      <c r="A74" s="1">
        <v>73</v>
      </c>
      <c r="H74" s="16"/>
      <c r="I74" s="17"/>
      <c r="J74" s="17"/>
      <c r="K74" s="17"/>
      <c r="L74" s="17"/>
      <c r="AA74" s="16"/>
      <c r="AB74" s="17"/>
      <c r="AC74" s="17"/>
      <c r="AO74" s="140"/>
      <c r="AP74" s="141"/>
      <c r="AQ74" s="141"/>
      <c r="AR74" s="141"/>
      <c r="AS74" s="141"/>
      <c r="AT74" s="141"/>
      <c r="AU74" s="141"/>
      <c r="AV74" s="141"/>
      <c r="AW74" s="141"/>
      <c r="AX74" s="142"/>
    </row>
    <row r="75" spans="1:50">
      <c r="A75" s="1">
        <v>74</v>
      </c>
      <c r="H75" s="16"/>
      <c r="I75" s="17"/>
      <c r="J75" s="17"/>
      <c r="K75" s="17"/>
      <c r="L75" s="17"/>
      <c r="AA75" s="16"/>
      <c r="AB75" s="17"/>
      <c r="AC75" s="17"/>
      <c r="AO75" s="140"/>
      <c r="AP75" s="141"/>
      <c r="AQ75" s="141"/>
      <c r="AR75" s="141"/>
      <c r="AS75" s="141"/>
      <c r="AT75" s="141"/>
      <c r="AU75" s="141"/>
      <c r="AV75" s="141"/>
      <c r="AW75" s="141"/>
      <c r="AX75" s="142"/>
    </row>
    <row r="76" spans="1:50">
      <c r="A76" s="1">
        <v>75</v>
      </c>
      <c r="H76" s="16"/>
      <c r="I76" s="17"/>
      <c r="J76" s="17"/>
      <c r="K76" s="17"/>
      <c r="L76" s="17"/>
      <c r="AA76" s="16"/>
      <c r="AB76" s="17"/>
      <c r="AC76" s="17"/>
      <c r="AO76" s="140"/>
      <c r="AP76" s="141"/>
      <c r="AQ76" s="141"/>
      <c r="AR76" s="141"/>
      <c r="AS76" s="141"/>
      <c r="AT76" s="141"/>
      <c r="AU76" s="141"/>
      <c r="AV76" s="141"/>
      <c r="AW76" s="141"/>
      <c r="AX76" s="142"/>
    </row>
    <row r="77" spans="1:50">
      <c r="A77" s="1">
        <v>76</v>
      </c>
      <c r="H77" s="16"/>
      <c r="I77" s="17"/>
      <c r="J77" s="17"/>
      <c r="K77" s="17"/>
      <c r="L77" s="17"/>
      <c r="AA77" s="16"/>
      <c r="AB77" s="17"/>
      <c r="AC77" s="17"/>
      <c r="AO77" s="140"/>
      <c r="AP77" s="141"/>
      <c r="AQ77" s="141"/>
      <c r="AR77" s="141"/>
      <c r="AS77" s="141"/>
      <c r="AT77" s="141"/>
      <c r="AU77" s="141"/>
      <c r="AV77" s="141"/>
      <c r="AW77" s="141"/>
      <c r="AX77" s="142"/>
    </row>
    <row r="78" spans="1:50">
      <c r="A78" s="1">
        <v>77</v>
      </c>
      <c r="H78" s="16"/>
      <c r="I78" s="17"/>
      <c r="J78" s="17"/>
      <c r="K78" s="17"/>
      <c r="L78" s="17"/>
      <c r="AA78" s="16"/>
      <c r="AB78" s="17"/>
      <c r="AC78" s="17"/>
      <c r="AO78" s="140"/>
      <c r="AP78" s="141"/>
      <c r="AQ78" s="141"/>
      <c r="AR78" s="141"/>
      <c r="AS78" s="141"/>
      <c r="AT78" s="141"/>
      <c r="AU78" s="141"/>
      <c r="AV78" s="141"/>
      <c r="AW78" s="141"/>
      <c r="AX78" s="142"/>
    </row>
    <row r="79" spans="1:50">
      <c r="A79" s="1">
        <v>78</v>
      </c>
      <c r="H79" s="16"/>
      <c r="I79" s="17"/>
      <c r="J79" s="17"/>
      <c r="K79" s="17"/>
      <c r="L79" s="17"/>
      <c r="AA79" s="16"/>
      <c r="AB79" s="17"/>
      <c r="AC79" s="17"/>
      <c r="AO79" s="140"/>
      <c r="AP79" s="141"/>
      <c r="AQ79" s="141"/>
      <c r="AR79" s="141"/>
      <c r="AS79" s="141"/>
      <c r="AT79" s="141"/>
      <c r="AU79" s="141"/>
      <c r="AV79" s="141"/>
      <c r="AW79" s="141"/>
      <c r="AX79" s="142"/>
    </row>
    <row r="80" spans="1:50">
      <c r="A80" s="1">
        <v>79</v>
      </c>
      <c r="H80" s="16"/>
      <c r="I80" s="17"/>
      <c r="J80" s="17"/>
      <c r="K80" s="17"/>
      <c r="L80" s="17"/>
      <c r="AA80" s="16"/>
      <c r="AB80" s="17"/>
      <c r="AC80" s="17"/>
      <c r="AO80" s="140"/>
      <c r="AP80" s="141"/>
      <c r="AQ80" s="141"/>
      <c r="AR80" s="141"/>
      <c r="AS80" s="141"/>
      <c r="AT80" s="141"/>
      <c r="AU80" s="141"/>
      <c r="AV80" s="141"/>
      <c r="AW80" s="141"/>
      <c r="AX80" s="142"/>
    </row>
    <row r="81" spans="1:50">
      <c r="A81" s="1">
        <v>80</v>
      </c>
      <c r="H81" s="16"/>
      <c r="I81" s="17"/>
      <c r="J81" s="17"/>
      <c r="K81" s="17"/>
      <c r="L81" s="17"/>
      <c r="AA81" s="16"/>
      <c r="AB81" s="17"/>
      <c r="AC81" s="17"/>
      <c r="AO81" s="140"/>
      <c r="AP81" s="141"/>
      <c r="AQ81" s="141"/>
      <c r="AR81" s="141"/>
      <c r="AS81" s="141"/>
      <c r="AT81" s="141"/>
      <c r="AU81" s="141"/>
      <c r="AV81" s="141"/>
      <c r="AW81" s="141"/>
      <c r="AX81" s="142"/>
    </row>
    <row r="82" spans="1:50">
      <c r="A82" s="1">
        <v>81</v>
      </c>
      <c r="H82" s="16"/>
      <c r="I82" s="17"/>
      <c r="J82" s="17"/>
      <c r="K82" s="17"/>
      <c r="L82" s="17"/>
      <c r="AA82" s="16"/>
      <c r="AB82" s="17"/>
      <c r="AC82" s="17"/>
      <c r="AO82" s="140"/>
      <c r="AP82" s="141"/>
      <c r="AQ82" s="141"/>
      <c r="AR82" s="141"/>
      <c r="AS82" s="141"/>
      <c r="AT82" s="141"/>
      <c r="AU82" s="141"/>
      <c r="AV82" s="141"/>
      <c r="AW82" s="141"/>
      <c r="AX82" s="142"/>
    </row>
    <row r="83" spans="1:50">
      <c r="A83" s="1">
        <v>82</v>
      </c>
      <c r="H83" s="16"/>
      <c r="I83" s="17"/>
      <c r="J83" s="17"/>
      <c r="K83" s="17"/>
      <c r="L83" s="17"/>
      <c r="AA83" s="16"/>
      <c r="AB83" s="17"/>
      <c r="AC83" s="17"/>
      <c r="AO83" s="140"/>
      <c r="AP83" s="141"/>
      <c r="AQ83" s="141"/>
      <c r="AR83" s="141"/>
      <c r="AS83" s="141"/>
      <c r="AT83" s="141"/>
      <c r="AU83" s="141"/>
      <c r="AV83" s="141"/>
      <c r="AW83" s="141"/>
      <c r="AX83" s="142"/>
    </row>
    <row r="84" spans="1:50">
      <c r="A84" s="1">
        <v>83</v>
      </c>
      <c r="H84" s="16"/>
      <c r="I84" s="17"/>
      <c r="J84" s="17"/>
      <c r="K84" s="17"/>
      <c r="L84" s="17"/>
      <c r="AA84" s="16"/>
      <c r="AB84" s="17"/>
      <c r="AC84" s="17"/>
      <c r="AO84" s="140"/>
      <c r="AP84" s="141"/>
      <c r="AQ84" s="141"/>
      <c r="AR84" s="141"/>
      <c r="AS84" s="141"/>
      <c r="AT84" s="141"/>
      <c r="AU84" s="141"/>
      <c r="AV84" s="141"/>
      <c r="AW84" s="141"/>
      <c r="AX84" s="142"/>
    </row>
    <row r="85" spans="1:50">
      <c r="A85" s="1">
        <v>84</v>
      </c>
      <c r="H85" s="16"/>
      <c r="I85" s="17"/>
      <c r="J85" s="17"/>
      <c r="K85" s="17"/>
      <c r="L85" s="17"/>
      <c r="AA85" s="16"/>
      <c r="AB85" s="17"/>
      <c r="AC85" s="17"/>
      <c r="AO85" s="140"/>
      <c r="AP85" s="141"/>
      <c r="AQ85" s="141"/>
      <c r="AR85" s="141"/>
      <c r="AS85" s="141"/>
      <c r="AT85" s="141"/>
      <c r="AU85" s="141"/>
      <c r="AV85" s="141"/>
      <c r="AW85" s="141"/>
      <c r="AX85" s="142"/>
    </row>
    <row r="86" spans="1:50">
      <c r="A86" s="1">
        <v>85</v>
      </c>
      <c r="H86" s="16"/>
      <c r="I86" s="17"/>
      <c r="J86" s="17"/>
      <c r="K86" s="17"/>
      <c r="L86" s="17"/>
      <c r="AA86" s="16"/>
      <c r="AB86" s="17"/>
      <c r="AC86" s="17"/>
      <c r="AO86" s="140"/>
      <c r="AP86" s="141"/>
      <c r="AQ86" s="141"/>
      <c r="AR86" s="141"/>
      <c r="AS86" s="141"/>
      <c r="AT86" s="141"/>
      <c r="AU86" s="141"/>
      <c r="AV86" s="141"/>
      <c r="AW86" s="141"/>
      <c r="AX86" s="142"/>
    </row>
    <row r="87" spans="1:50">
      <c r="A87" s="1">
        <v>86</v>
      </c>
      <c r="H87" s="16"/>
      <c r="I87" s="17"/>
      <c r="J87" s="17"/>
      <c r="K87" s="17"/>
      <c r="L87" s="17"/>
      <c r="AA87" s="16"/>
      <c r="AB87" s="17"/>
      <c r="AC87" s="17"/>
      <c r="AO87" s="140"/>
      <c r="AP87" s="141"/>
      <c r="AQ87" s="141"/>
      <c r="AR87" s="141"/>
      <c r="AS87" s="141"/>
      <c r="AT87" s="141"/>
      <c r="AU87" s="141"/>
      <c r="AV87" s="141"/>
      <c r="AW87" s="141"/>
      <c r="AX87" s="142"/>
    </row>
    <row r="88" spans="1:50">
      <c r="A88" s="1">
        <v>87</v>
      </c>
      <c r="H88" s="16"/>
      <c r="I88" s="17"/>
      <c r="J88" s="17"/>
      <c r="K88" s="17"/>
      <c r="L88" s="17"/>
      <c r="AA88" s="16"/>
      <c r="AB88" s="17"/>
      <c r="AC88" s="17"/>
      <c r="AO88" s="140"/>
      <c r="AP88" s="141"/>
      <c r="AQ88" s="141"/>
      <c r="AR88" s="141"/>
      <c r="AS88" s="141"/>
      <c r="AT88" s="141"/>
      <c r="AU88" s="141"/>
      <c r="AV88" s="141"/>
      <c r="AW88" s="141"/>
      <c r="AX88" s="142"/>
    </row>
    <row r="89" spans="1:50">
      <c r="A89" s="1">
        <v>88</v>
      </c>
      <c r="H89" s="16"/>
      <c r="I89" s="17"/>
      <c r="J89" s="17"/>
      <c r="K89" s="17"/>
      <c r="L89" s="17"/>
      <c r="AA89" s="16"/>
      <c r="AB89" s="17"/>
      <c r="AC89" s="17"/>
      <c r="AO89" s="140"/>
      <c r="AP89" s="141"/>
      <c r="AQ89" s="141"/>
      <c r="AR89" s="141"/>
      <c r="AS89" s="141"/>
      <c r="AT89" s="141"/>
      <c r="AU89" s="141"/>
      <c r="AV89" s="141"/>
      <c r="AW89" s="141"/>
      <c r="AX89" s="142"/>
    </row>
    <row r="90" spans="1:50">
      <c r="A90" s="1">
        <v>89</v>
      </c>
      <c r="H90" s="16"/>
      <c r="I90" s="17"/>
      <c r="J90" s="17"/>
      <c r="K90" s="17"/>
      <c r="L90" s="17"/>
      <c r="AA90" s="16"/>
      <c r="AB90" s="17"/>
      <c r="AC90" s="17"/>
      <c r="AO90" s="140"/>
      <c r="AP90" s="141"/>
      <c r="AQ90" s="141"/>
      <c r="AR90" s="141"/>
      <c r="AS90" s="141"/>
      <c r="AT90" s="141"/>
      <c r="AU90" s="141"/>
      <c r="AV90" s="141"/>
      <c r="AW90" s="141"/>
      <c r="AX90" s="142"/>
    </row>
    <row r="91" spans="1:50">
      <c r="A91" s="1">
        <v>90</v>
      </c>
      <c r="H91" s="16"/>
      <c r="I91" s="17"/>
      <c r="J91" s="17"/>
      <c r="K91" s="17"/>
      <c r="L91" s="17"/>
      <c r="AA91" s="16"/>
      <c r="AB91" s="17"/>
      <c r="AC91" s="17"/>
      <c r="AO91" s="140"/>
      <c r="AP91" s="141"/>
      <c r="AQ91" s="141"/>
      <c r="AR91" s="141"/>
      <c r="AS91" s="141"/>
      <c r="AT91" s="141"/>
      <c r="AU91" s="141"/>
      <c r="AV91" s="141"/>
      <c r="AW91" s="141"/>
      <c r="AX91" s="142"/>
    </row>
    <row r="92" spans="1:50">
      <c r="A92" s="1">
        <v>91</v>
      </c>
      <c r="H92" s="16"/>
      <c r="I92" s="17"/>
      <c r="J92" s="17"/>
      <c r="K92" s="17"/>
      <c r="L92" s="17"/>
      <c r="AA92" s="16"/>
      <c r="AB92" s="17"/>
      <c r="AC92" s="17"/>
      <c r="AO92" s="140"/>
      <c r="AP92" s="141"/>
      <c r="AQ92" s="141"/>
      <c r="AR92" s="141"/>
      <c r="AS92" s="141"/>
      <c r="AT92" s="141"/>
      <c r="AU92" s="141"/>
      <c r="AV92" s="141"/>
      <c r="AW92" s="141"/>
      <c r="AX92" s="142"/>
    </row>
    <row r="93" spans="1:50">
      <c r="A93" s="1">
        <v>92</v>
      </c>
      <c r="H93" s="16"/>
      <c r="I93" s="17"/>
      <c r="J93" s="17"/>
      <c r="K93" s="17"/>
      <c r="L93" s="17"/>
      <c r="AA93" s="16"/>
      <c r="AB93" s="17"/>
      <c r="AC93" s="17"/>
      <c r="AO93" s="140"/>
      <c r="AP93" s="141"/>
      <c r="AQ93" s="141"/>
      <c r="AR93" s="141"/>
      <c r="AS93" s="141"/>
      <c r="AT93" s="141"/>
      <c r="AU93" s="141"/>
      <c r="AV93" s="141"/>
      <c r="AW93" s="141"/>
      <c r="AX93" s="142"/>
    </row>
    <row r="94" spans="1:50">
      <c r="A94" s="1">
        <v>93</v>
      </c>
      <c r="H94" s="16"/>
      <c r="I94" s="17"/>
      <c r="J94" s="17"/>
      <c r="K94" s="17"/>
      <c r="L94" s="17"/>
      <c r="AA94" s="16"/>
      <c r="AB94" s="17"/>
      <c r="AC94" s="17"/>
      <c r="AO94" s="140"/>
      <c r="AP94" s="141"/>
      <c r="AQ94" s="141"/>
      <c r="AR94" s="141"/>
      <c r="AS94" s="141"/>
      <c r="AT94" s="141"/>
      <c r="AU94" s="141"/>
      <c r="AV94" s="141"/>
      <c r="AW94" s="141"/>
      <c r="AX94" s="142"/>
    </row>
    <row r="95" spans="1:50">
      <c r="A95" s="1">
        <v>94</v>
      </c>
      <c r="H95" s="16"/>
      <c r="I95" s="17"/>
      <c r="J95" s="17"/>
      <c r="K95" s="17"/>
      <c r="L95" s="17"/>
      <c r="AA95" s="16"/>
      <c r="AB95" s="17"/>
      <c r="AC95" s="17"/>
      <c r="AO95" s="140"/>
      <c r="AP95" s="141"/>
      <c r="AQ95" s="141"/>
      <c r="AR95" s="141"/>
      <c r="AS95" s="141"/>
      <c r="AT95" s="141"/>
      <c r="AU95" s="141"/>
      <c r="AV95" s="141"/>
      <c r="AW95" s="141"/>
      <c r="AX95" s="142"/>
    </row>
    <row r="96" spans="1:50">
      <c r="A96" s="1">
        <v>95</v>
      </c>
      <c r="H96" s="16"/>
      <c r="I96" s="17"/>
      <c r="J96" s="17"/>
      <c r="K96" s="17"/>
      <c r="L96" s="17"/>
      <c r="AA96" s="16"/>
      <c r="AB96" s="17"/>
      <c r="AC96" s="17"/>
      <c r="AO96" s="140"/>
      <c r="AP96" s="141"/>
      <c r="AQ96" s="141"/>
      <c r="AR96" s="141"/>
      <c r="AS96" s="141"/>
      <c r="AT96" s="141"/>
      <c r="AU96" s="141"/>
      <c r="AV96" s="141"/>
      <c r="AW96" s="141"/>
      <c r="AX96" s="142"/>
    </row>
    <row r="97" spans="1:50">
      <c r="A97" s="1">
        <v>96</v>
      </c>
      <c r="H97" s="16"/>
      <c r="I97" s="17"/>
      <c r="J97" s="17"/>
      <c r="K97" s="17"/>
      <c r="L97" s="17"/>
      <c r="AA97" s="16"/>
      <c r="AB97" s="17"/>
      <c r="AC97" s="17"/>
      <c r="AO97" s="140"/>
      <c r="AP97" s="141"/>
      <c r="AQ97" s="141"/>
      <c r="AR97" s="141"/>
      <c r="AS97" s="141"/>
      <c r="AT97" s="141"/>
      <c r="AU97" s="141"/>
      <c r="AV97" s="141"/>
      <c r="AW97" s="141"/>
      <c r="AX97" s="142"/>
    </row>
    <row r="98" spans="1:50">
      <c r="A98" s="1">
        <v>97</v>
      </c>
      <c r="H98" s="16"/>
      <c r="I98" s="17"/>
      <c r="J98" s="17"/>
      <c r="K98" s="17"/>
      <c r="L98" s="17"/>
      <c r="AA98" s="16"/>
      <c r="AB98" s="17"/>
      <c r="AC98" s="17"/>
      <c r="AO98" s="140"/>
      <c r="AP98" s="141"/>
      <c r="AQ98" s="141"/>
      <c r="AR98" s="141"/>
      <c r="AS98" s="141"/>
      <c r="AT98" s="141"/>
      <c r="AU98" s="141"/>
      <c r="AV98" s="141"/>
      <c r="AW98" s="141"/>
      <c r="AX98" s="142"/>
    </row>
    <row r="99" spans="1:50">
      <c r="A99" s="1">
        <v>98</v>
      </c>
      <c r="H99" s="16"/>
      <c r="I99" s="17"/>
      <c r="J99" s="17"/>
      <c r="K99" s="17"/>
      <c r="L99" s="17"/>
      <c r="AA99" s="16"/>
      <c r="AB99" s="17"/>
      <c r="AC99" s="17"/>
      <c r="AO99" s="140"/>
      <c r="AP99" s="141"/>
      <c r="AQ99" s="141"/>
      <c r="AR99" s="141"/>
      <c r="AS99" s="141"/>
      <c r="AT99" s="141"/>
      <c r="AU99" s="141"/>
      <c r="AV99" s="141"/>
      <c r="AW99" s="141"/>
      <c r="AX99" s="142"/>
    </row>
    <row r="100" spans="1:50">
      <c r="A100" s="1">
        <v>99</v>
      </c>
      <c r="H100" s="16"/>
      <c r="I100" s="17"/>
      <c r="J100" s="17"/>
      <c r="K100" s="17"/>
      <c r="L100" s="17"/>
      <c r="AA100" s="16"/>
      <c r="AB100" s="17"/>
      <c r="AC100" s="17"/>
      <c r="AO100" s="140"/>
      <c r="AP100" s="141"/>
      <c r="AQ100" s="141"/>
      <c r="AR100" s="141"/>
      <c r="AS100" s="141"/>
      <c r="AT100" s="141"/>
      <c r="AU100" s="141"/>
      <c r="AV100" s="141"/>
      <c r="AW100" s="141"/>
      <c r="AX100" s="142"/>
    </row>
    <row r="101" spans="1:50">
      <c r="A101" s="1">
        <v>100</v>
      </c>
      <c r="H101" s="16"/>
      <c r="I101" s="17"/>
      <c r="J101" s="17"/>
      <c r="K101" s="17"/>
      <c r="L101" s="17"/>
      <c r="AA101" s="16"/>
      <c r="AB101" s="17"/>
      <c r="AC101" s="17"/>
      <c r="AO101" s="140"/>
      <c r="AP101" s="141"/>
      <c r="AQ101" s="141"/>
      <c r="AR101" s="141"/>
      <c r="AS101" s="141"/>
      <c r="AT101" s="141"/>
      <c r="AU101" s="141"/>
      <c r="AV101" s="141"/>
      <c r="AW101" s="141"/>
      <c r="AX101" s="142"/>
    </row>
    <row r="102" spans="1:50">
      <c r="A102" s="1">
        <v>101</v>
      </c>
      <c r="H102" s="16"/>
      <c r="I102" s="17"/>
      <c r="J102" s="17"/>
      <c r="K102" s="17"/>
      <c r="L102" s="17"/>
      <c r="AA102" s="16"/>
      <c r="AB102" s="17"/>
      <c r="AC102" s="17"/>
      <c r="AO102" s="140"/>
      <c r="AP102" s="141"/>
      <c r="AQ102" s="141"/>
      <c r="AR102" s="141"/>
      <c r="AS102" s="141"/>
      <c r="AT102" s="141"/>
      <c r="AU102" s="141"/>
      <c r="AV102" s="141"/>
      <c r="AW102" s="141"/>
      <c r="AX102" s="142"/>
    </row>
    <row r="103" spans="1:50">
      <c r="A103" s="1">
        <v>102</v>
      </c>
      <c r="H103" s="16"/>
      <c r="I103" s="17"/>
      <c r="J103" s="17"/>
      <c r="K103" s="17"/>
      <c r="L103" s="17"/>
      <c r="AA103" s="16"/>
      <c r="AB103" s="17"/>
      <c r="AC103" s="17"/>
      <c r="AO103" s="140"/>
      <c r="AP103" s="141"/>
      <c r="AQ103" s="141"/>
      <c r="AR103" s="141"/>
      <c r="AS103" s="141"/>
      <c r="AT103" s="141"/>
      <c r="AU103" s="141"/>
      <c r="AV103" s="141"/>
      <c r="AW103" s="141"/>
      <c r="AX103" s="142"/>
    </row>
    <row r="104" spans="1:50">
      <c r="A104" s="1">
        <v>103</v>
      </c>
      <c r="H104" s="16"/>
      <c r="I104" s="17"/>
      <c r="J104" s="17"/>
      <c r="K104" s="17"/>
      <c r="L104" s="17"/>
      <c r="AA104" s="16"/>
      <c r="AB104" s="17"/>
      <c r="AC104" s="17"/>
      <c r="AO104" s="140"/>
      <c r="AP104" s="141"/>
      <c r="AQ104" s="141"/>
      <c r="AR104" s="141"/>
      <c r="AS104" s="141"/>
      <c r="AT104" s="141"/>
      <c r="AU104" s="141"/>
      <c r="AV104" s="141"/>
      <c r="AW104" s="141"/>
      <c r="AX104" s="142"/>
    </row>
    <row r="105" spans="1:50">
      <c r="A105" s="1">
        <v>104</v>
      </c>
      <c r="H105" s="16"/>
      <c r="I105" s="17"/>
      <c r="J105" s="17"/>
      <c r="K105" s="17"/>
      <c r="L105" s="17"/>
      <c r="AA105" s="16"/>
      <c r="AB105" s="17"/>
      <c r="AC105" s="17"/>
      <c r="AO105" s="140"/>
      <c r="AP105" s="141"/>
      <c r="AQ105" s="141"/>
      <c r="AR105" s="141"/>
      <c r="AS105" s="141"/>
      <c r="AT105" s="141"/>
      <c r="AU105" s="141"/>
      <c r="AV105" s="141"/>
      <c r="AW105" s="141"/>
      <c r="AX105" s="142"/>
    </row>
    <row r="106" spans="1:50">
      <c r="A106" s="1">
        <v>105</v>
      </c>
      <c r="H106" s="16"/>
      <c r="I106" s="17"/>
      <c r="J106" s="17"/>
      <c r="K106" s="17"/>
      <c r="L106" s="17"/>
      <c r="AA106" s="16"/>
      <c r="AB106" s="17"/>
      <c r="AC106" s="17"/>
      <c r="AO106" s="140"/>
      <c r="AP106" s="141"/>
      <c r="AQ106" s="141"/>
      <c r="AR106" s="141"/>
      <c r="AS106" s="141"/>
      <c r="AT106" s="141"/>
      <c r="AU106" s="141"/>
      <c r="AV106" s="141"/>
      <c r="AW106" s="141"/>
      <c r="AX106" s="142"/>
    </row>
    <row r="107" spans="1:50">
      <c r="A107" s="1">
        <v>106</v>
      </c>
      <c r="H107" s="16"/>
      <c r="I107" s="17"/>
      <c r="J107" s="17"/>
      <c r="K107" s="17"/>
      <c r="L107" s="17"/>
      <c r="AA107" s="16"/>
      <c r="AB107" s="17"/>
      <c r="AC107" s="17"/>
      <c r="AO107" s="140"/>
      <c r="AP107" s="141"/>
      <c r="AQ107" s="141"/>
      <c r="AR107" s="141"/>
      <c r="AS107" s="141"/>
      <c r="AT107" s="141"/>
      <c r="AU107" s="141"/>
      <c r="AV107" s="141"/>
      <c r="AW107" s="141"/>
      <c r="AX107" s="142"/>
    </row>
    <row r="108" spans="1:50">
      <c r="A108" s="1">
        <v>107</v>
      </c>
      <c r="H108" s="16"/>
      <c r="I108" s="17"/>
      <c r="J108" s="17"/>
      <c r="K108" s="17"/>
      <c r="L108" s="17"/>
      <c r="AA108" s="16"/>
      <c r="AB108" s="17"/>
      <c r="AC108" s="17"/>
      <c r="AO108" s="140"/>
      <c r="AP108" s="141"/>
      <c r="AQ108" s="141"/>
      <c r="AR108" s="141"/>
      <c r="AS108" s="141"/>
      <c r="AT108" s="141"/>
      <c r="AU108" s="141"/>
      <c r="AV108" s="141"/>
      <c r="AW108" s="141"/>
      <c r="AX108" s="142"/>
    </row>
    <row r="109" spans="1:50">
      <c r="A109" s="1">
        <v>108</v>
      </c>
      <c r="H109" s="16"/>
      <c r="I109" s="17"/>
      <c r="J109" s="17"/>
      <c r="K109" s="17"/>
      <c r="L109" s="17"/>
      <c r="AA109" s="16"/>
      <c r="AB109" s="17"/>
      <c r="AC109" s="17"/>
      <c r="AO109" s="140"/>
      <c r="AP109" s="141"/>
      <c r="AQ109" s="141"/>
      <c r="AR109" s="141"/>
      <c r="AS109" s="141"/>
      <c r="AT109" s="141"/>
      <c r="AU109" s="141"/>
      <c r="AV109" s="141"/>
      <c r="AW109" s="141"/>
      <c r="AX109" s="142"/>
    </row>
    <row r="110" spans="1:50">
      <c r="A110" s="1">
        <v>109</v>
      </c>
      <c r="H110" s="16"/>
      <c r="I110" s="17"/>
      <c r="J110" s="17"/>
      <c r="K110" s="17"/>
      <c r="L110" s="17"/>
      <c r="AA110" s="16"/>
      <c r="AB110" s="17"/>
      <c r="AC110" s="17"/>
      <c r="AO110" s="140"/>
      <c r="AP110" s="141"/>
      <c r="AQ110" s="141"/>
      <c r="AR110" s="141"/>
      <c r="AS110" s="141"/>
      <c r="AT110" s="141"/>
      <c r="AU110" s="141"/>
      <c r="AV110" s="141"/>
      <c r="AW110" s="141"/>
      <c r="AX110" s="142"/>
    </row>
    <row r="111" spans="1:50">
      <c r="A111" s="1">
        <v>110</v>
      </c>
      <c r="H111" s="16"/>
      <c r="I111" s="17"/>
      <c r="J111" s="17"/>
      <c r="K111" s="17"/>
      <c r="L111" s="17"/>
      <c r="AA111" s="16"/>
      <c r="AB111" s="17"/>
      <c r="AC111" s="17"/>
      <c r="AO111" s="140"/>
      <c r="AP111" s="141"/>
      <c r="AQ111" s="141"/>
      <c r="AR111" s="141"/>
      <c r="AS111" s="141"/>
      <c r="AT111" s="141"/>
      <c r="AU111" s="141"/>
      <c r="AV111" s="141"/>
      <c r="AW111" s="141"/>
      <c r="AX111" s="142"/>
    </row>
    <row r="112" spans="1:50">
      <c r="A112" s="1">
        <v>111</v>
      </c>
      <c r="H112" s="16"/>
      <c r="I112" s="17"/>
      <c r="J112" s="17"/>
      <c r="K112" s="17"/>
      <c r="L112" s="17"/>
      <c r="AA112" s="16"/>
      <c r="AB112" s="17"/>
      <c r="AC112" s="17"/>
      <c r="AO112" s="140"/>
      <c r="AP112" s="141"/>
      <c r="AQ112" s="141"/>
      <c r="AR112" s="141"/>
      <c r="AS112" s="141"/>
      <c r="AT112" s="141"/>
      <c r="AU112" s="141"/>
      <c r="AV112" s="141"/>
      <c r="AW112" s="141"/>
      <c r="AX112" s="142"/>
    </row>
    <row r="113" spans="1:50">
      <c r="A113" s="1">
        <v>112</v>
      </c>
      <c r="H113" s="16"/>
      <c r="I113" s="17"/>
      <c r="J113" s="17"/>
      <c r="K113" s="17"/>
      <c r="L113" s="17"/>
      <c r="AA113" s="16"/>
      <c r="AB113" s="17"/>
      <c r="AC113" s="17"/>
      <c r="AO113" s="140"/>
      <c r="AP113" s="141"/>
      <c r="AQ113" s="141"/>
      <c r="AR113" s="141"/>
      <c r="AS113" s="141"/>
      <c r="AT113" s="141"/>
      <c r="AU113" s="141"/>
      <c r="AV113" s="141"/>
      <c r="AW113" s="141"/>
      <c r="AX113" s="142"/>
    </row>
    <row r="114" spans="1:50">
      <c r="A114" s="1">
        <v>113</v>
      </c>
      <c r="H114" s="16"/>
      <c r="I114" s="17"/>
      <c r="J114" s="17"/>
      <c r="K114" s="17"/>
      <c r="L114" s="17"/>
      <c r="AA114" s="16"/>
      <c r="AB114" s="17"/>
      <c r="AC114" s="17"/>
      <c r="AO114" s="140"/>
      <c r="AP114" s="141"/>
      <c r="AQ114" s="141"/>
      <c r="AR114" s="141"/>
      <c r="AS114" s="141"/>
      <c r="AT114" s="141"/>
      <c r="AU114" s="141"/>
      <c r="AV114" s="141"/>
      <c r="AW114" s="141"/>
      <c r="AX114" s="142"/>
    </row>
    <row r="115" spans="1:50">
      <c r="A115" s="1">
        <v>114</v>
      </c>
      <c r="H115" s="16"/>
      <c r="I115" s="17"/>
      <c r="J115" s="17"/>
      <c r="K115" s="17"/>
      <c r="L115" s="17"/>
      <c r="AA115" s="16"/>
      <c r="AB115" s="17"/>
      <c r="AC115" s="17"/>
      <c r="AO115" s="140"/>
      <c r="AP115" s="141"/>
      <c r="AQ115" s="141"/>
      <c r="AR115" s="141"/>
      <c r="AS115" s="141"/>
      <c r="AT115" s="141"/>
      <c r="AU115" s="141"/>
      <c r="AV115" s="141"/>
      <c r="AW115" s="141"/>
      <c r="AX115" s="142"/>
    </row>
    <row r="116" spans="1:50">
      <c r="A116" s="1">
        <v>115</v>
      </c>
      <c r="H116" s="16"/>
      <c r="I116" s="17"/>
      <c r="J116" s="17"/>
      <c r="K116" s="17"/>
      <c r="L116" s="17"/>
      <c r="AA116" s="16"/>
      <c r="AB116" s="17"/>
      <c r="AC116" s="17"/>
      <c r="AO116" s="140"/>
      <c r="AP116" s="141"/>
      <c r="AQ116" s="141"/>
      <c r="AR116" s="141"/>
      <c r="AS116" s="141"/>
      <c r="AT116" s="141"/>
      <c r="AU116" s="141"/>
      <c r="AV116" s="141"/>
      <c r="AW116" s="141"/>
      <c r="AX116" s="142"/>
    </row>
    <row r="117" spans="1:50">
      <c r="A117" s="1">
        <v>116</v>
      </c>
      <c r="H117" s="16"/>
      <c r="I117" s="17"/>
      <c r="J117" s="17"/>
      <c r="K117" s="17"/>
      <c r="L117" s="17"/>
      <c r="AA117" s="16"/>
      <c r="AB117" s="17"/>
      <c r="AC117" s="17"/>
      <c r="AO117" s="140"/>
      <c r="AP117" s="141"/>
      <c r="AQ117" s="141"/>
      <c r="AR117" s="141"/>
      <c r="AS117" s="141"/>
      <c r="AT117" s="141"/>
      <c r="AU117" s="141"/>
      <c r="AV117" s="141"/>
      <c r="AW117" s="141"/>
      <c r="AX117" s="142"/>
    </row>
    <row r="118" spans="1:50">
      <c r="A118" s="1">
        <v>117</v>
      </c>
      <c r="H118" s="16"/>
      <c r="I118" s="17"/>
      <c r="J118" s="17"/>
      <c r="K118" s="17"/>
      <c r="L118" s="17"/>
      <c r="AA118" s="16"/>
      <c r="AB118" s="17"/>
      <c r="AC118" s="17"/>
      <c r="AO118" s="140"/>
      <c r="AP118" s="141"/>
      <c r="AQ118" s="141"/>
      <c r="AR118" s="141"/>
      <c r="AS118" s="141"/>
      <c r="AT118" s="141"/>
      <c r="AU118" s="141"/>
      <c r="AV118" s="141"/>
      <c r="AW118" s="141"/>
      <c r="AX118" s="142"/>
    </row>
    <row r="119" spans="1:50">
      <c r="A119" s="1">
        <v>118</v>
      </c>
      <c r="H119" s="16"/>
      <c r="I119" s="17"/>
      <c r="J119" s="17"/>
      <c r="K119" s="17"/>
      <c r="L119" s="17"/>
      <c r="AA119" s="16"/>
      <c r="AB119" s="17"/>
      <c r="AC119" s="17"/>
      <c r="AO119" s="140"/>
      <c r="AP119" s="141"/>
      <c r="AQ119" s="141"/>
      <c r="AR119" s="141"/>
      <c r="AS119" s="141"/>
      <c r="AT119" s="141"/>
      <c r="AU119" s="141"/>
      <c r="AV119" s="141"/>
      <c r="AW119" s="141"/>
      <c r="AX119" s="142"/>
    </row>
    <row r="120" spans="1:50">
      <c r="A120" s="1">
        <v>119</v>
      </c>
      <c r="H120" s="16"/>
      <c r="I120" s="17"/>
      <c r="J120" s="17"/>
      <c r="K120" s="17"/>
      <c r="L120" s="17"/>
      <c r="AA120" s="16"/>
      <c r="AB120" s="17"/>
      <c r="AC120" s="17"/>
      <c r="AO120" s="140"/>
      <c r="AP120" s="141"/>
      <c r="AQ120" s="141"/>
      <c r="AR120" s="141"/>
      <c r="AS120" s="141"/>
      <c r="AT120" s="141"/>
      <c r="AU120" s="141"/>
      <c r="AV120" s="141"/>
      <c r="AW120" s="141"/>
      <c r="AX120" s="142"/>
    </row>
    <row r="121" spans="1:50">
      <c r="A121" s="1">
        <v>120</v>
      </c>
      <c r="H121" s="16"/>
      <c r="I121" s="17"/>
      <c r="J121" s="17"/>
      <c r="K121" s="17"/>
      <c r="L121" s="17"/>
      <c r="AA121" s="16"/>
      <c r="AB121" s="17"/>
      <c r="AC121" s="17"/>
      <c r="AO121" s="140"/>
      <c r="AP121" s="141"/>
      <c r="AQ121" s="141"/>
      <c r="AR121" s="141"/>
      <c r="AS121" s="141"/>
      <c r="AT121" s="141"/>
      <c r="AU121" s="141"/>
      <c r="AV121" s="141"/>
      <c r="AW121" s="141"/>
      <c r="AX121" s="142"/>
    </row>
    <row r="122" spans="1:50">
      <c r="A122" s="1">
        <v>121</v>
      </c>
      <c r="H122" s="16"/>
      <c r="I122" s="17"/>
      <c r="J122" s="17"/>
      <c r="K122" s="17"/>
      <c r="L122" s="17"/>
      <c r="AA122" s="16"/>
      <c r="AB122" s="17"/>
      <c r="AC122" s="17"/>
      <c r="AO122" s="140"/>
      <c r="AP122" s="141"/>
      <c r="AQ122" s="141"/>
      <c r="AR122" s="141"/>
      <c r="AS122" s="141"/>
      <c r="AT122" s="141"/>
      <c r="AU122" s="141"/>
      <c r="AV122" s="141"/>
      <c r="AW122" s="141"/>
      <c r="AX122" s="142"/>
    </row>
    <row r="123" spans="1:50">
      <c r="A123" s="1">
        <v>122</v>
      </c>
      <c r="H123" s="16"/>
      <c r="I123" s="17"/>
      <c r="J123" s="17"/>
      <c r="K123" s="17"/>
      <c r="L123" s="17"/>
      <c r="AA123" s="16"/>
      <c r="AB123" s="17"/>
      <c r="AC123" s="17"/>
      <c r="AO123" s="140"/>
      <c r="AP123" s="141"/>
      <c r="AQ123" s="141"/>
      <c r="AR123" s="141"/>
      <c r="AS123" s="141"/>
      <c r="AT123" s="141"/>
      <c r="AU123" s="141"/>
      <c r="AV123" s="141"/>
      <c r="AW123" s="141"/>
      <c r="AX123" s="142"/>
    </row>
    <row r="124" spans="1:50">
      <c r="A124" s="1">
        <v>123</v>
      </c>
      <c r="H124" s="16"/>
      <c r="I124" s="17"/>
      <c r="J124" s="17"/>
      <c r="K124" s="17"/>
      <c r="L124" s="17"/>
      <c r="AA124" s="16"/>
      <c r="AB124" s="17"/>
      <c r="AC124" s="17"/>
      <c r="AO124" s="140"/>
      <c r="AP124" s="141"/>
      <c r="AQ124" s="141"/>
      <c r="AR124" s="141"/>
      <c r="AS124" s="141"/>
      <c r="AT124" s="141"/>
      <c r="AU124" s="141"/>
      <c r="AV124" s="141"/>
      <c r="AW124" s="141"/>
      <c r="AX124" s="142"/>
    </row>
    <row r="125" spans="1:50">
      <c r="A125" s="1">
        <v>124</v>
      </c>
      <c r="H125" s="16"/>
      <c r="I125" s="17"/>
      <c r="J125" s="17"/>
      <c r="K125" s="17"/>
      <c r="L125" s="17"/>
      <c r="AA125" s="16"/>
      <c r="AB125" s="17"/>
      <c r="AC125" s="17"/>
      <c r="AO125" s="140"/>
      <c r="AP125" s="141"/>
      <c r="AQ125" s="141"/>
      <c r="AR125" s="141"/>
      <c r="AS125" s="141"/>
      <c r="AT125" s="141"/>
      <c r="AU125" s="141"/>
      <c r="AV125" s="141"/>
      <c r="AW125" s="141"/>
      <c r="AX125" s="142"/>
    </row>
    <row r="126" spans="1:50">
      <c r="A126" s="1">
        <v>125</v>
      </c>
      <c r="H126" s="16"/>
      <c r="I126" s="17"/>
      <c r="J126" s="17"/>
      <c r="K126" s="17"/>
      <c r="L126" s="17"/>
      <c r="AA126" s="16"/>
      <c r="AB126" s="17"/>
      <c r="AC126" s="17"/>
      <c r="AO126" s="140"/>
      <c r="AP126" s="141"/>
      <c r="AQ126" s="141"/>
      <c r="AR126" s="141"/>
      <c r="AS126" s="141"/>
      <c r="AT126" s="141"/>
      <c r="AU126" s="141"/>
      <c r="AV126" s="141"/>
      <c r="AW126" s="141"/>
      <c r="AX126" s="142"/>
    </row>
    <row r="127" spans="1:50">
      <c r="A127" s="1">
        <v>126</v>
      </c>
      <c r="H127" s="16"/>
      <c r="I127" s="17"/>
      <c r="J127" s="17"/>
      <c r="K127" s="17"/>
      <c r="L127" s="17"/>
      <c r="AA127" s="16"/>
      <c r="AB127" s="17"/>
      <c r="AC127" s="17"/>
      <c r="AO127" s="140"/>
      <c r="AP127" s="141"/>
      <c r="AQ127" s="141"/>
      <c r="AR127" s="141"/>
      <c r="AS127" s="141"/>
      <c r="AT127" s="141"/>
      <c r="AU127" s="141"/>
      <c r="AV127" s="141"/>
      <c r="AW127" s="141"/>
      <c r="AX127" s="142"/>
    </row>
    <row r="128" spans="1:50">
      <c r="A128" s="1">
        <v>127</v>
      </c>
      <c r="H128" s="16"/>
      <c r="I128" s="17"/>
      <c r="J128" s="17"/>
      <c r="K128" s="17"/>
      <c r="L128" s="17"/>
      <c r="AA128" s="16"/>
      <c r="AB128" s="17"/>
      <c r="AC128" s="17"/>
      <c r="AO128" s="140"/>
      <c r="AP128" s="141"/>
      <c r="AQ128" s="141"/>
      <c r="AR128" s="141"/>
      <c r="AS128" s="141"/>
      <c r="AT128" s="141"/>
      <c r="AU128" s="141"/>
      <c r="AV128" s="141"/>
      <c r="AW128" s="141"/>
      <c r="AX128" s="142"/>
    </row>
    <row r="129" spans="1:50">
      <c r="A129" s="1">
        <v>128</v>
      </c>
      <c r="H129" s="16"/>
      <c r="I129" s="17"/>
      <c r="J129" s="17"/>
      <c r="K129" s="17"/>
      <c r="L129" s="17"/>
      <c r="AA129" s="16"/>
      <c r="AB129" s="17"/>
      <c r="AC129" s="17"/>
      <c r="AO129" s="140"/>
      <c r="AP129" s="141"/>
      <c r="AQ129" s="141"/>
      <c r="AR129" s="141"/>
      <c r="AS129" s="141"/>
      <c r="AT129" s="141"/>
      <c r="AU129" s="141"/>
      <c r="AV129" s="141"/>
      <c r="AW129" s="141"/>
      <c r="AX129" s="142"/>
    </row>
    <row r="130" spans="1:50">
      <c r="A130" s="1">
        <v>129</v>
      </c>
      <c r="H130" s="16"/>
      <c r="I130" s="17"/>
      <c r="J130" s="17"/>
      <c r="K130" s="17"/>
      <c r="L130" s="17"/>
      <c r="AA130" s="16"/>
      <c r="AB130" s="17"/>
      <c r="AC130" s="17"/>
      <c r="AO130" s="140"/>
      <c r="AP130" s="141"/>
      <c r="AQ130" s="141"/>
      <c r="AR130" s="141"/>
      <c r="AS130" s="141"/>
      <c r="AT130" s="141"/>
      <c r="AU130" s="141"/>
      <c r="AV130" s="141"/>
      <c r="AW130" s="141"/>
      <c r="AX130" s="142"/>
    </row>
    <row r="131" spans="1:50">
      <c r="A131" s="1">
        <v>130</v>
      </c>
      <c r="H131" s="16"/>
      <c r="I131" s="17"/>
      <c r="J131" s="17"/>
      <c r="K131" s="17"/>
      <c r="L131" s="17"/>
      <c r="AA131" s="16"/>
      <c r="AB131" s="17"/>
      <c r="AC131" s="17"/>
      <c r="AO131" s="140"/>
      <c r="AP131" s="141"/>
      <c r="AQ131" s="141"/>
      <c r="AR131" s="141"/>
      <c r="AS131" s="141"/>
      <c r="AT131" s="141"/>
      <c r="AU131" s="141"/>
      <c r="AV131" s="141"/>
      <c r="AW131" s="141"/>
      <c r="AX131" s="142"/>
    </row>
    <row r="132" spans="1:50">
      <c r="A132" s="1">
        <v>131</v>
      </c>
      <c r="H132" s="16"/>
      <c r="I132" s="17"/>
      <c r="J132" s="17"/>
      <c r="K132" s="17"/>
      <c r="L132" s="17"/>
      <c r="AA132" s="16"/>
      <c r="AB132" s="17"/>
      <c r="AC132" s="17"/>
      <c r="AO132" s="140"/>
      <c r="AP132" s="141"/>
      <c r="AQ132" s="141"/>
      <c r="AR132" s="141"/>
      <c r="AS132" s="141"/>
      <c r="AT132" s="141"/>
      <c r="AU132" s="141"/>
      <c r="AV132" s="141"/>
      <c r="AW132" s="141"/>
      <c r="AX132" s="142"/>
    </row>
    <row r="133" spans="1:50">
      <c r="A133" s="1">
        <v>132</v>
      </c>
      <c r="H133" s="16"/>
      <c r="I133" s="17"/>
      <c r="J133" s="17"/>
      <c r="K133" s="17"/>
      <c r="L133" s="17"/>
      <c r="AA133" s="16"/>
      <c r="AB133" s="17"/>
      <c r="AC133" s="17"/>
      <c r="AO133" s="140"/>
      <c r="AP133" s="141"/>
      <c r="AQ133" s="141"/>
      <c r="AR133" s="141"/>
      <c r="AS133" s="141"/>
      <c r="AT133" s="141"/>
      <c r="AU133" s="141"/>
      <c r="AV133" s="141"/>
      <c r="AW133" s="141"/>
      <c r="AX133" s="142"/>
    </row>
    <row r="134" spans="1:50">
      <c r="A134" s="1">
        <v>133</v>
      </c>
      <c r="H134" s="16"/>
      <c r="I134" s="17"/>
      <c r="J134" s="17"/>
      <c r="K134" s="17"/>
      <c r="L134" s="17"/>
      <c r="AA134" s="16"/>
      <c r="AB134" s="17"/>
      <c r="AC134" s="17"/>
      <c r="AO134" s="140"/>
      <c r="AP134" s="141"/>
      <c r="AQ134" s="141"/>
      <c r="AR134" s="141"/>
      <c r="AS134" s="141"/>
      <c r="AT134" s="141"/>
      <c r="AU134" s="141"/>
      <c r="AV134" s="141"/>
      <c r="AW134" s="141"/>
      <c r="AX134" s="142"/>
    </row>
    <row r="135" spans="1:50">
      <c r="A135" s="1">
        <v>134</v>
      </c>
      <c r="H135" s="16"/>
      <c r="I135" s="17"/>
      <c r="J135" s="17"/>
      <c r="K135" s="17"/>
      <c r="L135" s="17"/>
      <c r="AA135" s="16"/>
      <c r="AB135" s="17"/>
      <c r="AC135" s="17"/>
      <c r="AO135" s="140"/>
      <c r="AP135" s="141"/>
      <c r="AQ135" s="141"/>
      <c r="AR135" s="141"/>
      <c r="AS135" s="141"/>
      <c r="AT135" s="141"/>
      <c r="AU135" s="141"/>
      <c r="AV135" s="141"/>
      <c r="AW135" s="141"/>
      <c r="AX135" s="142"/>
    </row>
    <row r="136" spans="1:50">
      <c r="A136" s="1">
        <v>135</v>
      </c>
      <c r="H136" s="16"/>
      <c r="I136" s="17"/>
      <c r="J136" s="17"/>
      <c r="K136" s="17"/>
      <c r="L136" s="17"/>
      <c r="AA136" s="16"/>
      <c r="AB136" s="17"/>
      <c r="AC136" s="17"/>
      <c r="AO136" s="140"/>
      <c r="AP136" s="141"/>
      <c r="AQ136" s="141"/>
      <c r="AR136" s="141"/>
      <c r="AS136" s="141"/>
      <c r="AT136" s="141"/>
      <c r="AU136" s="141"/>
      <c r="AV136" s="141"/>
      <c r="AW136" s="141"/>
      <c r="AX136" s="142"/>
    </row>
    <row r="137" spans="1:50">
      <c r="A137" s="1">
        <v>136</v>
      </c>
      <c r="H137" s="16"/>
      <c r="I137" s="17"/>
      <c r="J137" s="17"/>
      <c r="K137" s="17"/>
      <c r="L137" s="17"/>
      <c r="AA137" s="16"/>
      <c r="AB137" s="17"/>
      <c r="AC137" s="17"/>
      <c r="AO137" s="140"/>
      <c r="AP137" s="141"/>
      <c r="AQ137" s="141"/>
      <c r="AR137" s="141"/>
      <c r="AS137" s="141"/>
      <c r="AT137" s="141"/>
      <c r="AU137" s="141"/>
      <c r="AV137" s="141"/>
      <c r="AW137" s="141"/>
      <c r="AX137" s="142"/>
    </row>
    <row r="138" spans="1:50">
      <c r="A138" s="1">
        <v>137</v>
      </c>
      <c r="H138" s="16"/>
      <c r="I138" s="17"/>
      <c r="J138" s="17"/>
      <c r="K138" s="17"/>
      <c r="L138" s="17"/>
      <c r="AA138" s="16"/>
      <c r="AB138" s="17"/>
      <c r="AC138" s="17"/>
      <c r="AO138" s="140"/>
      <c r="AP138" s="141"/>
      <c r="AQ138" s="141"/>
      <c r="AR138" s="141"/>
      <c r="AS138" s="141"/>
      <c r="AT138" s="141"/>
      <c r="AU138" s="141"/>
      <c r="AV138" s="141"/>
      <c r="AW138" s="141"/>
      <c r="AX138" s="142"/>
    </row>
    <row r="139" spans="1:50">
      <c r="A139" s="1">
        <v>138</v>
      </c>
      <c r="H139" s="16"/>
      <c r="I139" s="17"/>
      <c r="J139" s="17"/>
      <c r="K139" s="17"/>
      <c r="L139" s="17"/>
      <c r="AA139" s="16"/>
      <c r="AB139" s="17"/>
      <c r="AC139" s="17"/>
      <c r="AO139" s="140"/>
      <c r="AP139" s="141"/>
      <c r="AQ139" s="141"/>
      <c r="AR139" s="141"/>
      <c r="AS139" s="141"/>
      <c r="AT139" s="141"/>
      <c r="AU139" s="141"/>
      <c r="AV139" s="141"/>
      <c r="AW139" s="141"/>
      <c r="AX139" s="142"/>
    </row>
    <row r="140" spans="1:50">
      <c r="A140" s="1">
        <v>139</v>
      </c>
      <c r="H140" s="16"/>
      <c r="I140" s="17"/>
      <c r="J140" s="17"/>
      <c r="K140" s="17"/>
      <c r="L140" s="17"/>
      <c r="AA140" s="16"/>
      <c r="AB140" s="17"/>
      <c r="AC140" s="17"/>
      <c r="AO140" s="140"/>
      <c r="AP140" s="141"/>
      <c r="AQ140" s="141"/>
      <c r="AR140" s="141"/>
      <c r="AS140" s="141"/>
      <c r="AT140" s="141"/>
      <c r="AU140" s="141"/>
      <c r="AV140" s="141"/>
      <c r="AW140" s="141"/>
      <c r="AX140" s="142"/>
    </row>
    <row r="141" spans="1:50">
      <c r="A141" s="1">
        <v>140</v>
      </c>
      <c r="H141" s="16"/>
      <c r="I141" s="17"/>
      <c r="J141" s="17"/>
      <c r="K141" s="17"/>
      <c r="L141" s="17"/>
      <c r="AA141" s="16"/>
      <c r="AB141" s="17"/>
      <c r="AC141" s="17"/>
      <c r="AO141" s="140"/>
      <c r="AP141" s="141"/>
      <c r="AQ141" s="141"/>
      <c r="AR141" s="141"/>
      <c r="AS141" s="141"/>
      <c r="AT141" s="141"/>
      <c r="AU141" s="141"/>
      <c r="AV141" s="141"/>
      <c r="AW141" s="141"/>
      <c r="AX141" s="142"/>
    </row>
    <row r="142" spans="1:50">
      <c r="A142" s="1">
        <v>141</v>
      </c>
      <c r="H142" s="16"/>
      <c r="I142" s="17"/>
      <c r="J142" s="17"/>
      <c r="K142" s="17"/>
      <c r="L142" s="17"/>
      <c r="AA142" s="16"/>
      <c r="AB142" s="17"/>
      <c r="AC142" s="17"/>
      <c r="AO142" s="140"/>
      <c r="AP142" s="141"/>
      <c r="AQ142" s="141"/>
      <c r="AR142" s="141"/>
      <c r="AS142" s="141"/>
      <c r="AT142" s="141"/>
      <c r="AU142" s="141"/>
      <c r="AV142" s="141"/>
      <c r="AW142" s="141"/>
      <c r="AX142" s="142"/>
    </row>
    <row r="143" spans="1:50">
      <c r="A143" s="1">
        <v>142</v>
      </c>
      <c r="H143" s="16"/>
      <c r="I143" s="17"/>
      <c r="J143" s="17"/>
      <c r="K143" s="17"/>
      <c r="L143" s="17"/>
      <c r="AA143" s="16"/>
      <c r="AB143" s="17"/>
      <c r="AC143" s="17"/>
      <c r="AO143" s="140"/>
      <c r="AP143" s="141"/>
      <c r="AQ143" s="141"/>
      <c r="AR143" s="141"/>
      <c r="AS143" s="141"/>
      <c r="AT143" s="141"/>
      <c r="AU143" s="141"/>
      <c r="AV143" s="141"/>
      <c r="AW143" s="141"/>
      <c r="AX143" s="142"/>
    </row>
    <row r="144" spans="1:50">
      <c r="A144" s="1">
        <v>143</v>
      </c>
      <c r="H144" s="16"/>
      <c r="I144" s="17"/>
      <c r="J144" s="17"/>
      <c r="K144" s="17"/>
      <c r="L144" s="17"/>
      <c r="AA144" s="16"/>
      <c r="AB144" s="17"/>
      <c r="AC144" s="17"/>
      <c r="AO144" s="140"/>
      <c r="AP144" s="141"/>
      <c r="AQ144" s="141"/>
      <c r="AR144" s="141"/>
      <c r="AS144" s="141"/>
      <c r="AT144" s="141"/>
      <c r="AU144" s="141"/>
      <c r="AV144" s="141"/>
      <c r="AW144" s="141"/>
      <c r="AX144" s="142"/>
    </row>
    <row r="145" spans="1:50">
      <c r="A145" s="1">
        <v>144</v>
      </c>
      <c r="H145" s="16"/>
      <c r="I145" s="17"/>
      <c r="J145" s="17"/>
      <c r="K145" s="17"/>
      <c r="L145" s="17"/>
      <c r="AA145" s="16"/>
      <c r="AB145" s="17"/>
      <c r="AC145" s="17"/>
      <c r="AO145" s="140"/>
      <c r="AP145" s="141"/>
      <c r="AQ145" s="141"/>
      <c r="AR145" s="141"/>
      <c r="AS145" s="141"/>
      <c r="AT145" s="141"/>
      <c r="AU145" s="141"/>
      <c r="AV145" s="141"/>
      <c r="AW145" s="141"/>
      <c r="AX145" s="142"/>
    </row>
    <row r="146" spans="1:50">
      <c r="A146" s="1">
        <v>145</v>
      </c>
      <c r="H146" s="16"/>
      <c r="I146" s="17"/>
      <c r="J146" s="17"/>
      <c r="K146" s="17"/>
      <c r="L146" s="17"/>
      <c r="AA146" s="16"/>
      <c r="AB146" s="17"/>
      <c r="AC146" s="17"/>
      <c r="AO146" s="140"/>
      <c r="AP146" s="141"/>
      <c r="AQ146" s="141"/>
      <c r="AR146" s="141"/>
      <c r="AS146" s="141"/>
      <c r="AT146" s="141"/>
      <c r="AU146" s="141"/>
      <c r="AV146" s="141"/>
      <c r="AW146" s="141"/>
      <c r="AX146" s="142"/>
    </row>
    <row r="147" spans="1:50">
      <c r="A147" s="1">
        <v>146</v>
      </c>
      <c r="H147" s="16"/>
      <c r="I147" s="17"/>
      <c r="J147" s="17"/>
      <c r="K147" s="17"/>
      <c r="L147" s="17"/>
      <c r="AA147" s="16"/>
      <c r="AB147" s="17"/>
      <c r="AC147" s="17"/>
      <c r="AO147" s="140"/>
      <c r="AP147" s="141"/>
      <c r="AQ147" s="141"/>
      <c r="AR147" s="141"/>
      <c r="AS147" s="141"/>
      <c r="AT147" s="141"/>
      <c r="AU147" s="141"/>
      <c r="AV147" s="141"/>
      <c r="AW147" s="141"/>
      <c r="AX147" s="142"/>
    </row>
    <row r="148" spans="1:50">
      <c r="A148" s="1">
        <v>147</v>
      </c>
      <c r="H148" s="16"/>
      <c r="I148" s="17"/>
      <c r="J148" s="17"/>
      <c r="K148" s="17"/>
      <c r="L148" s="17"/>
      <c r="AA148" s="16"/>
      <c r="AB148" s="17"/>
      <c r="AC148" s="17"/>
      <c r="AO148" s="140"/>
      <c r="AP148" s="141"/>
      <c r="AQ148" s="141"/>
      <c r="AR148" s="141"/>
      <c r="AS148" s="141"/>
      <c r="AT148" s="141"/>
      <c r="AU148" s="141"/>
      <c r="AV148" s="141"/>
      <c r="AW148" s="141"/>
      <c r="AX148" s="142"/>
    </row>
    <row r="149" spans="1:50">
      <c r="A149" s="1">
        <v>148</v>
      </c>
      <c r="H149" s="16"/>
      <c r="I149" s="17"/>
      <c r="J149" s="17"/>
      <c r="K149" s="17"/>
      <c r="L149" s="17"/>
      <c r="AA149" s="16"/>
      <c r="AB149" s="17"/>
      <c r="AC149" s="17"/>
      <c r="AO149" s="140"/>
      <c r="AP149" s="141"/>
      <c r="AQ149" s="141"/>
      <c r="AR149" s="141"/>
      <c r="AS149" s="141"/>
      <c r="AT149" s="141"/>
      <c r="AU149" s="141"/>
      <c r="AV149" s="141"/>
      <c r="AW149" s="141"/>
      <c r="AX149" s="142"/>
    </row>
    <row r="150" spans="1:50">
      <c r="A150" s="1">
        <v>149</v>
      </c>
      <c r="H150" s="16"/>
      <c r="I150" s="17"/>
      <c r="J150" s="17"/>
      <c r="K150" s="17"/>
      <c r="L150" s="17"/>
      <c r="AA150" s="16"/>
      <c r="AB150" s="17"/>
      <c r="AC150" s="17"/>
      <c r="AO150" s="140"/>
      <c r="AP150" s="141"/>
      <c r="AQ150" s="141"/>
      <c r="AR150" s="141"/>
      <c r="AS150" s="141"/>
      <c r="AT150" s="141"/>
      <c r="AU150" s="141"/>
      <c r="AV150" s="141"/>
      <c r="AW150" s="141"/>
      <c r="AX150" s="142"/>
    </row>
    <row r="151" spans="1:50">
      <c r="A151" s="1">
        <v>150</v>
      </c>
      <c r="H151" s="16"/>
      <c r="I151" s="17"/>
      <c r="J151" s="17"/>
      <c r="K151" s="17"/>
      <c r="L151" s="17"/>
      <c r="AA151" s="16"/>
      <c r="AB151" s="17"/>
      <c r="AC151" s="17"/>
      <c r="AO151" s="140"/>
      <c r="AP151" s="141"/>
      <c r="AQ151" s="141"/>
      <c r="AR151" s="141"/>
      <c r="AS151" s="141"/>
      <c r="AT151" s="141"/>
      <c r="AU151" s="141"/>
      <c r="AV151" s="141"/>
      <c r="AW151" s="141"/>
      <c r="AX151" s="142"/>
    </row>
    <row r="152" spans="1:50">
      <c r="A152" s="1">
        <v>151</v>
      </c>
      <c r="H152" s="16"/>
      <c r="I152" s="17"/>
      <c r="J152" s="17"/>
      <c r="K152" s="17"/>
      <c r="L152" s="17"/>
      <c r="AA152" s="16"/>
      <c r="AB152" s="17"/>
      <c r="AC152" s="17"/>
      <c r="AO152" s="140"/>
      <c r="AP152" s="141"/>
      <c r="AQ152" s="141"/>
      <c r="AR152" s="141"/>
      <c r="AS152" s="141"/>
      <c r="AT152" s="141"/>
      <c r="AU152" s="141"/>
      <c r="AV152" s="141"/>
      <c r="AW152" s="141"/>
      <c r="AX152" s="142"/>
    </row>
    <row r="153" spans="1:50">
      <c r="A153" s="1">
        <v>152</v>
      </c>
      <c r="H153" s="16"/>
      <c r="I153" s="17"/>
      <c r="J153" s="17"/>
      <c r="K153" s="17"/>
      <c r="L153" s="17"/>
      <c r="AA153" s="16"/>
      <c r="AB153" s="17"/>
      <c r="AC153" s="17"/>
      <c r="AO153" s="140"/>
      <c r="AP153" s="141"/>
      <c r="AQ153" s="141"/>
      <c r="AR153" s="141"/>
      <c r="AS153" s="141"/>
      <c r="AT153" s="141"/>
      <c r="AU153" s="141"/>
      <c r="AV153" s="141"/>
      <c r="AW153" s="141"/>
      <c r="AX153" s="142"/>
    </row>
    <row r="154" spans="1:50">
      <c r="A154" s="1">
        <v>153</v>
      </c>
      <c r="H154" s="16"/>
      <c r="I154" s="17"/>
      <c r="J154" s="17"/>
      <c r="K154" s="17"/>
      <c r="L154" s="17"/>
      <c r="AA154" s="16"/>
      <c r="AB154" s="17"/>
      <c r="AC154" s="17"/>
      <c r="AO154" s="140"/>
      <c r="AP154" s="141"/>
      <c r="AQ154" s="141"/>
      <c r="AR154" s="141"/>
      <c r="AS154" s="141"/>
      <c r="AT154" s="141"/>
      <c r="AU154" s="141"/>
      <c r="AV154" s="141"/>
      <c r="AW154" s="141"/>
      <c r="AX154" s="142"/>
    </row>
    <row r="155" spans="1:50">
      <c r="A155" s="1">
        <v>154</v>
      </c>
      <c r="H155" s="16"/>
      <c r="I155" s="17"/>
      <c r="J155" s="17"/>
      <c r="K155" s="17"/>
      <c r="L155" s="17"/>
      <c r="AA155" s="16"/>
      <c r="AB155" s="17"/>
      <c r="AC155" s="17"/>
      <c r="AO155" s="140"/>
      <c r="AP155" s="141"/>
      <c r="AQ155" s="141"/>
      <c r="AR155" s="141"/>
      <c r="AS155" s="141"/>
      <c r="AT155" s="141"/>
      <c r="AU155" s="141"/>
      <c r="AV155" s="141"/>
      <c r="AW155" s="141"/>
      <c r="AX155" s="142"/>
    </row>
    <row r="156" spans="1:50">
      <c r="A156" s="1">
        <v>155</v>
      </c>
      <c r="H156" s="16"/>
      <c r="I156" s="17"/>
      <c r="J156" s="17"/>
      <c r="K156" s="17"/>
      <c r="L156" s="17"/>
      <c r="AA156" s="16"/>
      <c r="AB156" s="17"/>
      <c r="AC156" s="17"/>
      <c r="AO156" s="140"/>
      <c r="AP156" s="141"/>
      <c r="AQ156" s="141"/>
      <c r="AR156" s="141"/>
      <c r="AS156" s="141"/>
      <c r="AT156" s="141"/>
      <c r="AU156" s="141"/>
      <c r="AV156" s="141"/>
      <c r="AW156" s="141"/>
      <c r="AX156" s="142"/>
    </row>
    <row r="157" spans="1:50">
      <c r="A157" s="1">
        <v>156</v>
      </c>
      <c r="H157" s="16"/>
      <c r="I157" s="17"/>
      <c r="J157" s="17"/>
      <c r="K157" s="17"/>
      <c r="L157" s="17"/>
      <c r="AA157" s="16"/>
      <c r="AB157" s="17"/>
      <c r="AC157" s="17"/>
      <c r="AO157" s="140"/>
      <c r="AP157" s="141"/>
      <c r="AQ157" s="141"/>
      <c r="AR157" s="141"/>
      <c r="AS157" s="141"/>
      <c r="AT157" s="141"/>
      <c r="AU157" s="141"/>
      <c r="AV157" s="141"/>
      <c r="AW157" s="141"/>
      <c r="AX157" s="142"/>
    </row>
    <row r="158" spans="1:50">
      <c r="A158" s="1">
        <v>157</v>
      </c>
      <c r="H158" s="16"/>
      <c r="I158" s="17"/>
      <c r="J158" s="17"/>
      <c r="K158" s="17"/>
      <c r="L158" s="17"/>
      <c r="AA158" s="16"/>
      <c r="AB158" s="17"/>
      <c r="AC158" s="17"/>
      <c r="AO158" s="140"/>
      <c r="AP158" s="141"/>
      <c r="AQ158" s="141"/>
      <c r="AR158" s="141"/>
      <c r="AS158" s="141"/>
      <c r="AT158" s="141"/>
      <c r="AU158" s="141"/>
      <c r="AV158" s="141"/>
      <c r="AW158" s="141"/>
      <c r="AX158" s="142"/>
    </row>
    <row r="159" spans="1:50">
      <c r="A159" s="1">
        <v>158</v>
      </c>
      <c r="H159" s="16"/>
      <c r="I159" s="17"/>
      <c r="J159" s="17"/>
      <c r="K159" s="17"/>
      <c r="L159" s="17"/>
      <c r="AA159" s="16"/>
      <c r="AB159" s="17"/>
      <c r="AC159" s="17"/>
      <c r="AO159" s="140"/>
      <c r="AP159" s="141"/>
      <c r="AQ159" s="141"/>
      <c r="AR159" s="141"/>
      <c r="AS159" s="141"/>
      <c r="AT159" s="141"/>
      <c r="AU159" s="141"/>
      <c r="AV159" s="141"/>
      <c r="AW159" s="141"/>
      <c r="AX159" s="142"/>
    </row>
    <row r="160" spans="1:50">
      <c r="A160" s="1">
        <v>159</v>
      </c>
      <c r="H160" s="16"/>
      <c r="I160" s="17"/>
      <c r="J160" s="17"/>
      <c r="K160" s="17"/>
      <c r="L160" s="17"/>
      <c r="AA160" s="16"/>
      <c r="AB160" s="17"/>
      <c r="AC160" s="17"/>
      <c r="AO160" s="140"/>
      <c r="AP160" s="141"/>
      <c r="AQ160" s="141"/>
      <c r="AR160" s="141"/>
      <c r="AS160" s="141"/>
      <c r="AT160" s="141"/>
      <c r="AU160" s="141"/>
      <c r="AV160" s="141"/>
      <c r="AW160" s="141"/>
      <c r="AX160" s="142"/>
    </row>
    <row r="161" spans="1:50">
      <c r="A161" s="1">
        <v>160</v>
      </c>
      <c r="H161" s="16"/>
      <c r="I161" s="17"/>
      <c r="J161" s="17"/>
      <c r="K161" s="17"/>
      <c r="L161" s="17"/>
      <c r="AA161" s="16"/>
      <c r="AB161" s="17"/>
      <c r="AC161" s="17"/>
      <c r="AO161" s="140"/>
      <c r="AP161" s="141"/>
      <c r="AQ161" s="141"/>
      <c r="AR161" s="141"/>
      <c r="AS161" s="141"/>
      <c r="AT161" s="141"/>
      <c r="AU161" s="141"/>
      <c r="AV161" s="141"/>
      <c r="AW161" s="141"/>
      <c r="AX161" s="142"/>
    </row>
    <row r="162" spans="1:50">
      <c r="A162" s="1">
        <v>161</v>
      </c>
      <c r="H162" s="16"/>
      <c r="I162" s="17"/>
      <c r="J162" s="17"/>
      <c r="K162" s="17"/>
      <c r="L162" s="17"/>
      <c r="AA162" s="16"/>
      <c r="AB162" s="17"/>
      <c r="AC162" s="17"/>
      <c r="AO162" s="140"/>
      <c r="AP162" s="141"/>
      <c r="AQ162" s="141"/>
      <c r="AR162" s="141"/>
      <c r="AS162" s="141"/>
      <c r="AT162" s="141"/>
      <c r="AU162" s="141"/>
      <c r="AV162" s="141"/>
      <c r="AW162" s="141"/>
      <c r="AX162" s="142"/>
    </row>
    <row r="163" spans="1:50">
      <c r="A163" s="1">
        <v>162</v>
      </c>
      <c r="H163" s="16"/>
      <c r="I163" s="17"/>
      <c r="J163" s="17"/>
      <c r="K163" s="17"/>
      <c r="L163" s="17"/>
      <c r="AA163" s="16"/>
      <c r="AB163" s="17"/>
      <c r="AC163" s="17"/>
      <c r="AO163" s="140"/>
      <c r="AP163" s="141"/>
      <c r="AQ163" s="141"/>
      <c r="AR163" s="141"/>
      <c r="AS163" s="141"/>
      <c r="AT163" s="141"/>
      <c r="AU163" s="141"/>
      <c r="AV163" s="141"/>
      <c r="AW163" s="141"/>
      <c r="AX163" s="142"/>
    </row>
    <row r="164" spans="1:50">
      <c r="A164" s="1">
        <v>163</v>
      </c>
      <c r="H164" s="16"/>
      <c r="I164" s="17"/>
      <c r="J164" s="17"/>
      <c r="K164" s="17"/>
      <c r="L164" s="17"/>
      <c r="AA164" s="16"/>
      <c r="AB164" s="17"/>
      <c r="AC164" s="17"/>
      <c r="AO164" s="140"/>
      <c r="AP164" s="141"/>
      <c r="AQ164" s="141"/>
      <c r="AR164" s="141"/>
      <c r="AS164" s="141"/>
      <c r="AT164" s="141"/>
      <c r="AU164" s="141"/>
      <c r="AV164" s="141"/>
      <c r="AW164" s="141"/>
      <c r="AX164" s="142"/>
    </row>
    <row r="165" spans="1:50">
      <c r="A165" s="1">
        <v>164</v>
      </c>
      <c r="H165" s="16"/>
      <c r="I165" s="17"/>
      <c r="J165" s="17"/>
      <c r="K165" s="17"/>
      <c r="L165" s="17"/>
      <c r="AA165" s="16"/>
      <c r="AB165" s="17"/>
      <c r="AC165" s="17"/>
      <c r="AO165" s="140"/>
      <c r="AP165" s="141"/>
      <c r="AQ165" s="141"/>
      <c r="AR165" s="141"/>
      <c r="AS165" s="141"/>
      <c r="AT165" s="141"/>
      <c r="AU165" s="141"/>
      <c r="AV165" s="141"/>
      <c r="AW165" s="141"/>
      <c r="AX165" s="142"/>
    </row>
    <row r="166" spans="1:50">
      <c r="A166" s="1">
        <v>165</v>
      </c>
      <c r="H166" s="16"/>
      <c r="I166" s="17"/>
      <c r="J166" s="17"/>
      <c r="K166" s="17"/>
      <c r="L166" s="17"/>
      <c r="AA166" s="16"/>
      <c r="AB166" s="17"/>
      <c r="AC166" s="17"/>
      <c r="AO166" s="140"/>
      <c r="AP166" s="141"/>
      <c r="AQ166" s="141"/>
      <c r="AR166" s="141"/>
      <c r="AS166" s="141"/>
      <c r="AT166" s="141"/>
      <c r="AU166" s="141"/>
      <c r="AV166" s="141"/>
      <c r="AW166" s="141"/>
      <c r="AX166" s="142"/>
    </row>
    <row r="167" spans="1:50">
      <c r="A167" s="1">
        <v>166</v>
      </c>
      <c r="H167" s="16"/>
      <c r="I167" s="17"/>
      <c r="J167" s="17"/>
      <c r="K167" s="17"/>
      <c r="L167" s="17"/>
      <c r="AA167" s="16"/>
      <c r="AB167" s="17"/>
      <c r="AC167" s="17"/>
      <c r="AO167" s="140"/>
      <c r="AP167" s="141"/>
      <c r="AQ167" s="141"/>
      <c r="AR167" s="141"/>
      <c r="AS167" s="141"/>
      <c r="AT167" s="141"/>
      <c r="AU167" s="141"/>
      <c r="AV167" s="141"/>
      <c r="AW167" s="141"/>
      <c r="AX167" s="142"/>
    </row>
    <row r="168" spans="1:50">
      <c r="A168" s="1">
        <v>167</v>
      </c>
      <c r="H168" s="16"/>
      <c r="I168" s="17"/>
      <c r="J168" s="17"/>
      <c r="K168" s="17"/>
      <c r="L168" s="17"/>
      <c r="AA168" s="16"/>
      <c r="AB168" s="17"/>
      <c r="AC168" s="17"/>
      <c r="AO168" s="140"/>
      <c r="AP168" s="141"/>
      <c r="AQ168" s="141"/>
      <c r="AR168" s="141"/>
      <c r="AS168" s="141"/>
      <c r="AT168" s="141"/>
      <c r="AU168" s="141"/>
      <c r="AV168" s="141"/>
      <c r="AW168" s="141"/>
      <c r="AX168" s="142"/>
    </row>
    <row r="169" spans="1:50">
      <c r="A169" s="1">
        <v>168</v>
      </c>
      <c r="H169" s="16"/>
      <c r="I169" s="17"/>
      <c r="J169" s="17"/>
      <c r="K169" s="17"/>
      <c r="L169" s="17"/>
      <c r="AA169" s="16"/>
      <c r="AB169" s="17"/>
      <c r="AC169" s="17"/>
      <c r="AO169" s="140"/>
      <c r="AP169" s="141"/>
      <c r="AQ169" s="141"/>
      <c r="AR169" s="141"/>
      <c r="AS169" s="141"/>
      <c r="AT169" s="141"/>
      <c r="AU169" s="141"/>
      <c r="AV169" s="141"/>
      <c r="AW169" s="141"/>
      <c r="AX169" s="142"/>
    </row>
    <row r="170" spans="1:50">
      <c r="A170" s="1">
        <v>169</v>
      </c>
      <c r="H170" s="16"/>
      <c r="I170" s="17"/>
      <c r="J170" s="17"/>
      <c r="K170" s="17"/>
      <c r="L170" s="17"/>
      <c r="AA170" s="16"/>
      <c r="AB170" s="17"/>
      <c r="AC170" s="17"/>
      <c r="AO170" s="140"/>
      <c r="AP170" s="141"/>
      <c r="AQ170" s="141"/>
      <c r="AR170" s="141"/>
      <c r="AS170" s="141"/>
      <c r="AT170" s="141"/>
      <c r="AU170" s="141"/>
      <c r="AV170" s="141"/>
      <c r="AW170" s="141"/>
      <c r="AX170" s="142"/>
    </row>
    <row r="171" spans="1:50">
      <c r="A171" s="1">
        <v>170</v>
      </c>
      <c r="H171" s="16"/>
      <c r="I171" s="17"/>
      <c r="J171" s="17"/>
      <c r="K171" s="17"/>
      <c r="L171" s="17"/>
      <c r="AA171" s="16"/>
      <c r="AB171" s="17"/>
      <c r="AC171" s="17"/>
      <c r="AO171" s="140"/>
      <c r="AP171" s="141"/>
      <c r="AQ171" s="141"/>
      <c r="AR171" s="141"/>
      <c r="AS171" s="141"/>
      <c r="AT171" s="141"/>
      <c r="AU171" s="141"/>
      <c r="AV171" s="141"/>
      <c r="AW171" s="141"/>
      <c r="AX171" s="142"/>
    </row>
    <row r="172" spans="1:50">
      <c r="A172" s="1">
        <v>171</v>
      </c>
      <c r="H172" s="16"/>
      <c r="I172" s="17"/>
      <c r="J172" s="17"/>
      <c r="K172" s="17"/>
      <c r="L172" s="17"/>
      <c r="AA172" s="16"/>
      <c r="AB172" s="17"/>
      <c r="AC172" s="17"/>
      <c r="AO172" s="140"/>
      <c r="AP172" s="141"/>
      <c r="AQ172" s="141"/>
      <c r="AR172" s="141"/>
      <c r="AS172" s="141"/>
      <c r="AT172" s="141"/>
      <c r="AU172" s="141"/>
      <c r="AV172" s="141"/>
      <c r="AW172" s="141"/>
      <c r="AX172" s="142"/>
    </row>
    <row r="173" spans="1:50">
      <c r="A173" s="1">
        <v>172</v>
      </c>
      <c r="H173" s="16"/>
      <c r="I173" s="17"/>
      <c r="J173" s="17"/>
      <c r="K173" s="17"/>
      <c r="L173" s="17"/>
      <c r="AA173" s="16"/>
      <c r="AB173" s="17"/>
      <c r="AC173" s="17"/>
      <c r="AO173" s="140"/>
      <c r="AP173" s="141"/>
      <c r="AQ173" s="141"/>
      <c r="AR173" s="141"/>
      <c r="AS173" s="141"/>
      <c r="AT173" s="141"/>
      <c r="AU173" s="141"/>
      <c r="AV173" s="141"/>
      <c r="AW173" s="141"/>
      <c r="AX173" s="142"/>
    </row>
    <row r="174" spans="1:50">
      <c r="A174" s="1">
        <v>173</v>
      </c>
      <c r="H174" s="16"/>
      <c r="I174" s="17"/>
      <c r="J174" s="17"/>
      <c r="K174" s="17"/>
      <c r="L174" s="17"/>
      <c r="AA174" s="16"/>
      <c r="AB174" s="17"/>
      <c r="AC174" s="17"/>
      <c r="AO174" s="140"/>
      <c r="AP174" s="141"/>
      <c r="AQ174" s="141"/>
      <c r="AR174" s="141"/>
      <c r="AS174" s="141"/>
      <c r="AT174" s="141"/>
      <c r="AU174" s="141"/>
      <c r="AV174" s="141"/>
      <c r="AW174" s="141"/>
      <c r="AX174" s="142"/>
    </row>
    <row r="175" spans="1:50">
      <c r="A175" s="1">
        <v>174</v>
      </c>
      <c r="H175" s="16"/>
      <c r="I175" s="17"/>
      <c r="J175" s="17"/>
      <c r="K175" s="17"/>
      <c r="L175" s="17"/>
      <c r="AA175" s="16"/>
      <c r="AB175" s="17"/>
      <c r="AC175" s="17"/>
      <c r="AO175" s="140"/>
      <c r="AP175" s="141"/>
      <c r="AQ175" s="141"/>
      <c r="AR175" s="141"/>
      <c r="AS175" s="141"/>
      <c r="AT175" s="141"/>
      <c r="AU175" s="141"/>
      <c r="AV175" s="141"/>
      <c r="AW175" s="141"/>
      <c r="AX175" s="142"/>
    </row>
    <row r="176" spans="1:50">
      <c r="A176" s="1">
        <v>175</v>
      </c>
      <c r="H176" s="16"/>
      <c r="I176" s="17"/>
      <c r="J176" s="17"/>
      <c r="K176" s="17"/>
      <c r="L176" s="17"/>
      <c r="AA176" s="16"/>
      <c r="AB176" s="17"/>
      <c r="AC176" s="17"/>
      <c r="AO176" s="140"/>
      <c r="AP176" s="141"/>
      <c r="AQ176" s="141"/>
      <c r="AR176" s="141"/>
      <c r="AS176" s="141"/>
      <c r="AT176" s="141"/>
      <c r="AU176" s="141"/>
      <c r="AV176" s="141"/>
      <c r="AW176" s="141"/>
      <c r="AX176" s="142"/>
    </row>
    <row r="177" spans="1:50">
      <c r="A177" s="1">
        <v>176</v>
      </c>
      <c r="H177" s="16"/>
      <c r="I177" s="17"/>
      <c r="J177" s="17"/>
      <c r="K177" s="17"/>
      <c r="L177" s="17"/>
      <c r="AA177" s="16"/>
      <c r="AB177" s="17"/>
      <c r="AC177" s="17"/>
      <c r="AO177" s="140"/>
      <c r="AP177" s="141"/>
      <c r="AQ177" s="141"/>
      <c r="AR177" s="141"/>
      <c r="AS177" s="141"/>
      <c r="AT177" s="141"/>
      <c r="AU177" s="141"/>
      <c r="AV177" s="141"/>
      <c r="AW177" s="141"/>
      <c r="AX177" s="142"/>
    </row>
    <row r="178" spans="1:50">
      <c r="A178" s="1">
        <v>177</v>
      </c>
      <c r="H178" s="16"/>
      <c r="I178" s="17"/>
      <c r="J178" s="17"/>
      <c r="K178" s="17"/>
      <c r="L178" s="17"/>
      <c r="AA178" s="16"/>
      <c r="AB178" s="17"/>
      <c r="AC178" s="17"/>
      <c r="AO178" s="140"/>
      <c r="AP178" s="141"/>
      <c r="AQ178" s="141"/>
      <c r="AR178" s="141"/>
      <c r="AS178" s="141"/>
      <c r="AT178" s="141"/>
      <c r="AU178" s="141"/>
      <c r="AV178" s="141"/>
      <c r="AW178" s="141"/>
      <c r="AX178" s="142"/>
    </row>
    <row r="179" spans="1:50">
      <c r="A179" s="1">
        <v>178</v>
      </c>
      <c r="H179" s="16"/>
      <c r="I179" s="17"/>
      <c r="J179" s="17"/>
      <c r="K179" s="17"/>
      <c r="L179" s="17"/>
      <c r="AA179" s="16"/>
      <c r="AB179" s="17"/>
      <c r="AC179" s="17"/>
      <c r="AO179" s="140"/>
      <c r="AP179" s="141"/>
      <c r="AQ179" s="141"/>
      <c r="AR179" s="141"/>
      <c r="AS179" s="141"/>
      <c r="AT179" s="141"/>
      <c r="AU179" s="141"/>
      <c r="AV179" s="141"/>
      <c r="AW179" s="141"/>
      <c r="AX179" s="142"/>
    </row>
    <row r="180" spans="1:50">
      <c r="A180" s="1">
        <v>179</v>
      </c>
      <c r="H180" s="16"/>
      <c r="I180" s="17"/>
      <c r="J180" s="17"/>
      <c r="K180" s="17"/>
      <c r="L180" s="17"/>
      <c r="AA180" s="16"/>
      <c r="AB180" s="17"/>
      <c r="AC180" s="17"/>
      <c r="AO180" s="140"/>
      <c r="AP180" s="141"/>
      <c r="AQ180" s="141"/>
      <c r="AR180" s="141"/>
      <c r="AS180" s="141"/>
      <c r="AT180" s="141"/>
      <c r="AU180" s="141"/>
      <c r="AV180" s="141"/>
      <c r="AW180" s="141"/>
      <c r="AX180" s="142"/>
    </row>
    <row r="181" spans="1:50">
      <c r="A181" s="1">
        <v>180</v>
      </c>
      <c r="H181" s="16"/>
      <c r="I181" s="17"/>
      <c r="J181" s="17"/>
      <c r="K181" s="17"/>
      <c r="L181" s="17"/>
      <c r="AA181" s="16"/>
      <c r="AB181" s="17"/>
      <c r="AC181" s="17"/>
      <c r="AO181" s="140"/>
      <c r="AP181" s="141"/>
      <c r="AQ181" s="141"/>
      <c r="AR181" s="141"/>
      <c r="AS181" s="141"/>
      <c r="AT181" s="141"/>
      <c r="AU181" s="141"/>
      <c r="AV181" s="141"/>
      <c r="AW181" s="141"/>
      <c r="AX181" s="142"/>
    </row>
    <row r="182" spans="1:50">
      <c r="A182" s="1">
        <v>181</v>
      </c>
      <c r="H182" s="16"/>
      <c r="I182" s="17"/>
      <c r="J182" s="17"/>
      <c r="K182" s="17"/>
      <c r="L182" s="17"/>
      <c r="AA182" s="16"/>
      <c r="AB182" s="17"/>
      <c r="AC182" s="17"/>
      <c r="AO182" s="140"/>
      <c r="AP182" s="141"/>
      <c r="AQ182" s="141"/>
      <c r="AR182" s="141"/>
      <c r="AS182" s="141"/>
      <c r="AT182" s="141"/>
      <c r="AU182" s="141"/>
      <c r="AV182" s="141"/>
      <c r="AW182" s="141"/>
      <c r="AX182" s="142"/>
    </row>
    <row r="183" spans="1:50">
      <c r="A183" s="1">
        <v>182</v>
      </c>
      <c r="H183" s="16"/>
      <c r="I183" s="17"/>
      <c r="J183" s="17"/>
      <c r="K183" s="17"/>
      <c r="L183" s="17"/>
      <c r="AA183" s="16"/>
      <c r="AB183" s="17"/>
      <c r="AC183" s="17"/>
      <c r="AO183" s="140"/>
      <c r="AP183" s="141"/>
      <c r="AQ183" s="141"/>
      <c r="AR183" s="141"/>
      <c r="AS183" s="141"/>
      <c r="AT183" s="141"/>
      <c r="AU183" s="141"/>
      <c r="AV183" s="141"/>
      <c r="AW183" s="141"/>
      <c r="AX183" s="142"/>
    </row>
    <row r="184" spans="1:50">
      <c r="A184" s="1">
        <v>183</v>
      </c>
      <c r="H184" s="16"/>
      <c r="I184" s="17"/>
      <c r="J184" s="17"/>
      <c r="K184" s="17"/>
      <c r="L184" s="17"/>
      <c r="AA184" s="16"/>
      <c r="AB184" s="17"/>
      <c r="AC184" s="17"/>
      <c r="AO184" s="140"/>
      <c r="AP184" s="141"/>
      <c r="AQ184" s="141"/>
      <c r="AR184" s="141"/>
      <c r="AS184" s="141"/>
      <c r="AT184" s="141"/>
      <c r="AU184" s="141"/>
      <c r="AV184" s="141"/>
      <c r="AW184" s="141"/>
      <c r="AX184" s="142"/>
    </row>
    <row r="185" spans="1:50">
      <c r="A185" s="1">
        <v>184</v>
      </c>
      <c r="H185" s="16"/>
      <c r="I185" s="17"/>
      <c r="J185" s="17"/>
      <c r="K185" s="17"/>
      <c r="L185" s="17"/>
      <c r="AA185" s="16"/>
      <c r="AB185" s="17"/>
      <c r="AC185" s="17"/>
      <c r="AO185" s="140"/>
      <c r="AP185" s="141"/>
      <c r="AQ185" s="141"/>
      <c r="AR185" s="141"/>
      <c r="AS185" s="141"/>
      <c r="AT185" s="141"/>
      <c r="AU185" s="141"/>
      <c r="AV185" s="141"/>
      <c r="AW185" s="141"/>
      <c r="AX185" s="142"/>
    </row>
    <row r="186" spans="1:50">
      <c r="A186" s="1">
        <v>185</v>
      </c>
      <c r="H186" s="16"/>
      <c r="I186" s="17"/>
      <c r="J186" s="17"/>
      <c r="K186" s="17"/>
      <c r="L186" s="17"/>
      <c r="AA186" s="16"/>
      <c r="AB186" s="17"/>
      <c r="AC186" s="17"/>
      <c r="AO186" s="140"/>
      <c r="AP186" s="141"/>
      <c r="AQ186" s="141"/>
      <c r="AR186" s="141"/>
      <c r="AS186" s="141"/>
      <c r="AT186" s="141"/>
      <c r="AU186" s="141"/>
      <c r="AV186" s="141"/>
      <c r="AW186" s="141"/>
      <c r="AX186" s="142"/>
    </row>
    <row r="187" spans="1:50">
      <c r="A187" s="1">
        <v>186</v>
      </c>
      <c r="H187" s="16"/>
      <c r="I187" s="17"/>
      <c r="J187" s="17"/>
      <c r="K187" s="17"/>
      <c r="L187" s="17"/>
      <c r="AA187" s="16"/>
      <c r="AB187" s="17"/>
      <c r="AC187" s="17"/>
      <c r="AO187" s="140"/>
      <c r="AP187" s="141"/>
      <c r="AQ187" s="141"/>
      <c r="AR187" s="141"/>
      <c r="AS187" s="141"/>
      <c r="AT187" s="141"/>
      <c r="AU187" s="141"/>
      <c r="AV187" s="141"/>
      <c r="AW187" s="141"/>
      <c r="AX187" s="142"/>
    </row>
    <row r="188" spans="1:50">
      <c r="A188" s="1">
        <v>187</v>
      </c>
      <c r="H188" s="16"/>
      <c r="I188" s="17"/>
      <c r="J188" s="17"/>
      <c r="K188" s="17"/>
      <c r="L188" s="17"/>
      <c r="AA188" s="16"/>
      <c r="AB188" s="17"/>
      <c r="AC188" s="17"/>
      <c r="AO188" s="140"/>
      <c r="AP188" s="141"/>
      <c r="AQ188" s="141"/>
      <c r="AR188" s="141"/>
      <c r="AS188" s="141"/>
      <c r="AT188" s="141"/>
      <c r="AU188" s="141"/>
      <c r="AV188" s="141"/>
      <c r="AW188" s="141"/>
      <c r="AX188" s="142"/>
    </row>
    <row r="189" spans="1:50">
      <c r="A189" s="1">
        <v>188</v>
      </c>
      <c r="H189" s="16"/>
      <c r="I189" s="17"/>
      <c r="J189" s="17"/>
      <c r="K189" s="17"/>
      <c r="L189" s="17"/>
      <c r="AA189" s="16"/>
      <c r="AB189" s="17"/>
      <c r="AC189" s="17"/>
      <c r="AO189" s="140"/>
      <c r="AP189" s="141"/>
      <c r="AQ189" s="141"/>
      <c r="AR189" s="141"/>
      <c r="AS189" s="141"/>
      <c r="AT189" s="141"/>
      <c r="AU189" s="141"/>
      <c r="AV189" s="141"/>
      <c r="AW189" s="141"/>
      <c r="AX189" s="142"/>
    </row>
    <row r="190" spans="1:50">
      <c r="A190" s="1">
        <v>189</v>
      </c>
      <c r="H190" s="16"/>
      <c r="I190" s="17"/>
      <c r="J190" s="17"/>
      <c r="K190" s="17"/>
      <c r="L190" s="17"/>
      <c r="AA190" s="16"/>
      <c r="AB190" s="17"/>
      <c r="AC190" s="17"/>
      <c r="AO190" s="140"/>
      <c r="AP190" s="141"/>
      <c r="AQ190" s="141"/>
      <c r="AR190" s="141"/>
      <c r="AS190" s="141"/>
      <c r="AT190" s="141"/>
      <c r="AU190" s="141"/>
      <c r="AV190" s="141"/>
      <c r="AW190" s="141"/>
      <c r="AX190" s="142"/>
    </row>
    <row r="191" spans="1:50">
      <c r="A191" s="1">
        <v>190</v>
      </c>
      <c r="H191" s="16"/>
      <c r="I191" s="17"/>
      <c r="J191" s="17"/>
      <c r="K191" s="17"/>
      <c r="L191" s="17"/>
      <c r="AA191" s="16"/>
      <c r="AB191" s="17"/>
      <c r="AC191" s="17"/>
      <c r="AO191" s="140"/>
      <c r="AP191" s="141"/>
      <c r="AQ191" s="141"/>
      <c r="AR191" s="141"/>
      <c r="AS191" s="141"/>
      <c r="AT191" s="141"/>
      <c r="AU191" s="141"/>
      <c r="AV191" s="141"/>
      <c r="AW191" s="141"/>
      <c r="AX191" s="142"/>
    </row>
    <row r="192" spans="1:50">
      <c r="A192" s="1">
        <v>191</v>
      </c>
      <c r="H192" s="16"/>
      <c r="I192" s="17"/>
      <c r="J192" s="17"/>
      <c r="K192" s="17"/>
      <c r="L192" s="17"/>
      <c r="AA192" s="16"/>
      <c r="AB192" s="17"/>
      <c r="AC192" s="17"/>
      <c r="AO192" s="140"/>
      <c r="AP192" s="141"/>
      <c r="AQ192" s="141"/>
      <c r="AR192" s="141"/>
      <c r="AS192" s="141"/>
      <c r="AT192" s="141"/>
      <c r="AU192" s="141"/>
      <c r="AV192" s="141"/>
      <c r="AW192" s="141"/>
      <c r="AX192" s="142"/>
    </row>
    <row r="193" spans="1:50">
      <c r="A193" s="1">
        <v>192</v>
      </c>
      <c r="H193" s="16"/>
      <c r="I193" s="17"/>
      <c r="J193" s="17"/>
      <c r="K193" s="17"/>
      <c r="L193" s="17"/>
      <c r="AA193" s="16"/>
      <c r="AB193" s="17"/>
      <c r="AC193" s="17"/>
      <c r="AO193" s="140"/>
      <c r="AP193" s="141"/>
      <c r="AQ193" s="141"/>
      <c r="AR193" s="141"/>
      <c r="AS193" s="141"/>
      <c r="AT193" s="141"/>
      <c r="AU193" s="141"/>
      <c r="AV193" s="141"/>
      <c r="AW193" s="141"/>
      <c r="AX193" s="142"/>
    </row>
    <row r="194" spans="1:50">
      <c r="A194" s="1">
        <v>193</v>
      </c>
      <c r="H194" s="16"/>
      <c r="I194" s="17"/>
      <c r="J194" s="17"/>
      <c r="K194" s="17"/>
      <c r="L194" s="17"/>
      <c r="AA194" s="16"/>
      <c r="AB194" s="17"/>
      <c r="AC194" s="17"/>
      <c r="AO194" s="140"/>
      <c r="AP194" s="141"/>
      <c r="AQ194" s="141"/>
      <c r="AR194" s="141"/>
      <c r="AS194" s="141"/>
      <c r="AT194" s="141"/>
      <c r="AU194" s="141"/>
      <c r="AV194" s="141"/>
      <c r="AW194" s="141"/>
      <c r="AX194" s="142"/>
    </row>
    <row r="195" spans="1:50">
      <c r="A195" s="1">
        <v>194</v>
      </c>
      <c r="H195" s="16"/>
      <c r="I195" s="17"/>
      <c r="J195" s="17"/>
      <c r="K195" s="17"/>
      <c r="L195" s="17"/>
      <c r="AA195" s="16"/>
      <c r="AB195" s="17"/>
      <c r="AC195" s="17"/>
      <c r="AO195" s="140"/>
      <c r="AP195" s="141"/>
      <c r="AQ195" s="141"/>
      <c r="AR195" s="141"/>
      <c r="AS195" s="141"/>
      <c r="AT195" s="141"/>
      <c r="AU195" s="141"/>
      <c r="AV195" s="141"/>
      <c r="AW195" s="141"/>
      <c r="AX195" s="142"/>
    </row>
    <row r="196" spans="1:50">
      <c r="A196" s="1">
        <v>195</v>
      </c>
      <c r="H196" s="16"/>
      <c r="I196" s="17"/>
      <c r="J196" s="17"/>
      <c r="K196" s="17"/>
      <c r="L196" s="17"/>
      <c r="AA196" s="16"/>
      <c r="AB196" s="17"/>
      <c r="AC196" s="17"/>
      <c r="AO196" s="140"/>
      <c r="AP196" s="141"/>
      <c r="AQ196" s="141"/>
      <c r="AR196" s="141"/>
      <c r="AS196" s="141"/>
      <c r="AT196" s="141"/>
      <c r="AU196" s="141"/>
      <c r="AV196" s="141"/>
      <c r="AW196" s="141"/>
      <c r="AX196" s="142"/>
    </row>
    <row r="197" spans="1:50">
      <c r="A197" s="1">
        <v>196</v>
      </c>
      <c r="H197" s="16"/>
      <c r="I197" s="17"/>
      <c r="J197" s="17"/>
      <c r="K197" s="17"/>
      <c r="L197" s="17"/>
      <c r="AA197" s="16"/>
      <c r="AB197" s="17"/>
      <c r="AC197" s="17"/>
      <c r="AO197" s="140"/>
      <c r="AP197" s="141"/>
      <c r="AQ197" s="141"/>
      <c r="AR197" s="141"/>
      <c r="AS197" s="141"/>
      <c r="AT197" s="141"/>
      <c r="AU197" s="141"/>
      <c r="AV197" s="141"/>
      <c r="AW197" s="141"/>
      <c r="AX197" s="142"/>
    </row>
    <row r="198" spans="1:50">
      <c r="A198" s="1">
        <v>197</v>
      </c>
      <c r="H198" s="16"/>
      <c r="I198" s="17"/>
      <c r="J198" s="17"/>
      <c r="K198" s="17"/>
      <c r="L198" s="17"/>
      <c r="AA198" s="16"/>
      <c r="AB198" s="17"/>
      <c r="AC198" s="17"/>
      <c r="AO198" s="140"/>
      <c r="AP198" s="141"/>
      <c r="AQ198" s="141"/>
      <c r="AR198" s="141"/>
      <c r="AS198" s="141"/>
      <c r="AT198" s="141"/>
      <c r="AU198" s="141"/>
      <c r="AV198" s="141"/>
      <c r="AW198" s="141"/>
      <c r="AX198" s="142"/>
    </row>
    <row r="199" spans="1:50">
      <c r="A199" s="1">
        <v>198</v>
      </c>
      <c r="H199" s="16"/>
      <c r="I199" s="17"/>
      <c r="J199" s="17"/>
      <c r="K199" s="17"/>
      <c r="L199" s="17"/>
      <c r="AA199" s="16"/>
      <c r="AB199" s="17"/>
      <c r="AC199" s="17"/>
      <c r="AO199" s="140"/>
      <c r="AP199" s="141"/>
      <c r="AQ199" s="141"/>
      <c r="AR199" s="141"/>
      <c r="AS199" s="141"/>
      <c r="AT199" s="141"/>
      <c r="AU199" s="141"/>
      <c r="AV199" s="141"/>
      <c r="AW199" s="141"/>
      <c r="AX199" s="142"/>
    </row>
    <row r="200" spans="1:50">
      <c r="A200" s="1">
        <v>199</v>
      </c>
      <c r="H200" s="16"/>
      <c r="I200" s="17"/>
      <c r="J200" s="17"/>
      <c r="K200" s="17"/>
      <c r="L200" s="17"/>
      <c r="AA200" s="16"/>
      <c r="AB200" s="17"/>
      <c r="AC200" s="17"/>
      <c r="AO200" s="140"/>
      <c r="AP200" s="141"/>
      <c r="AQ200" s="141"/>
      <c r="AR200" s="141"/>
      <c r="AS200" s="141"/>
      <c r="AT200" s="141"/>
      <c r="AU200" s="141"/>
      <c r="AV200" s="141"/>
      <c r="AW200" s="141"/>
      <c r="AX200" s="142"/>
    </row>
    <row r="201" spans="1:50">
      <c r="A201" s="1">
        <v>200</v>
      </c>
      <c r="H201" s="16"/>
      <c r="I201" s="17"/>
      <c r="J201" s="17"/>
      <c r="K201" s="17"/>
      <c r="L201" s="17"/>
      <c r="AA201" s="16"/>
      <c r="AB201" s="17"/>
      <c r="AC201" s="17"/>
      <c r="AO201" s="140"/>
      <c r="AP201" s="141"/>
      <c r="AQ201" s="141"/>
      <c r="AR201" s="141"/>
      <c r="AS201" s="141"/>
      <c r="AT201" s="141"/>
      <c r="AU201" s="141"/>
      <c r="AV201" s="141"/>
      <c r="AW201" s="141"/>
      <c r="AX201" s="142"/>
    </row>
    <row r="202" spans="1:50">
      <c r="A202" s="1">
        <v>201</v>
      </c>
      <c r="H202" s="16"/>
      <c r="I202" s="17"/>
      <c r="J202" s="17"/>
      <c r="K202" s="17"/>
      <c r="L202" s="17"/>
      <c r="AA202" s="16"/>
      <c r="AB202" s="17"/>
      <c r="AC202" s="17"/>
      <c r="AO202" s="140"/>
      <c r="AP202" s="141"/>
      <c r="AQ202" s="141"/>
      <c r="AR202" s="141"/>
      <c r="AS202" s="141"/>
      <c r="AT202" s="141"/>
      <c r="AU202" s="141"/>
      <c r="AV202" s="141"/>
      <c r="AW202" s="141"/>
      <c r="AX202" s="142"/>
    </row>
    <row r="203" spans="1:50">
      <c r="A203" s="1">
        <v>202</v>
      </c>
      <c r="H203" s="16"/>
      <c r="I203" s="17"/>
      <c r="J203" s="17"/>
      <c r="K203" s="17"/>
      <c r="L203" s="17"/>
      <c r="AA203" s="16"/>
      <c r="AB203" s="17"/>
      <c r="AC203" s="17"/>
      <c r="AO203" s="140"/>
      <c r="AP203" s="141"/>
      <c r="AQ203" s="141"/>
      <c r="AR203" s="141"/>
      <c r="AS203" s="141"/>
      <c r="AT203" s="141"/>
      <c r="AU203" s="141"/>
      <c r="AV203" s="141"/>
      <c r="AW203" s="141"/>
      <c r="AX203" s="142"/>
    </row>
    <row r="204" spans="1:50">
      <c r="A204" s="1">
        <v>203</v>
      </c>
      <c r="H204" s="16"/>
      <c r="I204" s="17"/>
      <c r="J204" s="17"/>
      <c r="K204" s="17"/>
      <c r="L204" s="17"/>
      <c r="AA204" s="16"/>
      <c r="AB204" s="17"/>
      <c r="AC204" s="17"/>
      <c r="AO204" s="140"/>
      <c r="AP204" s="141"/>
      <c r="AQ204" s="141"/>
      <c r="AR204" s="141"/>
      <c r="AS204" s="141"/>
      <c r="AT204" s="141"/>
      <c r="AU204" s="141"/>
      <c r="AV204" s="141"/>
      <c r="AW204" s="141"/>
      <c r="AX204" s="142"/>
    </row>
    <row r="205" spans="1:50">
      <c r="A205" s="1">
        <v>204</v>
      </c>
      <c r="H205" s="16"/>
      <c r="I205" s="17"/>
      <c r="J205" s="17"/>
      <c r="K205" s="17"/>
      <c r="L205" s="17"/>
      <c r="AA205" s="16"/>
      <c r="AB205" s="17"/>
      <c r="AC205" s="17"/>
      <c r="AO205" s="140"/>
      <c r="AP205" s="141"/>
      <c r="AQ205" s="141"/>
      <c r="AR205" s="141"/>
      <c r="AS205" s="141"/>
      <c r="AT205" s="141"/>
      <c r="AU205" s="141"/>
      <c r="AV205" s="141"/>
      <c r="AW205" s="141"/>
      <c r="AX205" s="142"/>
    </row>
    <row r="206" spans="1:50">
      <c r="A206" s="1">
        <v>205</v>
      </c>
      <c r="H206" s="16"/>
      <c r="I206" s="17"/>
      <c r="J206" s="17"/>
      <c r="K206" s="17"/>
      <c r="L206" s="17"/>
      <c r="AA206" s="16"/>
      <c r="AB206" s="17"/>
      <c r="AC206" s="17"/>
      <c r="AO206" s="140"/>
      <c r="AP206" s="141"/>
      <c r="AQ206" s="141"/>
      <c r="AR206" s="141"/>
      <c r="AS206" s="141"/>
      <c r="AT206" s="141"/>
      <c r="AU206" s="141"/>
      <c r="AV206" s="141"/>
      <c r="AW206" s="141"/>
      <c r="AX206" s="142"/>
    </row>
    <row r="207" spans="1:50">
      <c r="A207" s="1">
        <v>206</v>
      </c>
      <c r="H207" s="16"/>
      <c r="I207" s="17"/>
      <c r="J207" s="17"/>
      <c r="K207" s="17"/>
      <c r="L207" s="17"/>
      <c r="AA207" s="16"/>
      <c r="AB207" s="17"/>
      <c r="AC207" s="17"/>
      <c r="AO207" s="140"/>
      <c r="AP207" s="141"/>
      <c r="AQ207" s="141"/>
      <c r="AR207" s="141"/>
      <c r="AS207" s="141"/>
      <c r="AT207" s="141"/>
      <c r="AU207" s="141"/>
      <c r="AV207" s="141"/>
      <c r="AW207" s="141"/>
      <c r="AX207" s="142"/>
    </row>
    <row r="208" spans="1:50">
      <c r="A208" s="1">
        <v>207</v>
      </c>
      <c r="H208" s="16"/>
      <c r="I208" s="17"/>
      <c r="J208" s="17"/>
      <c r="K208" s="17"/>
      <c r="L208" s="17"/>
      <c r="AA208" s="16"/>
      <c r="AB208" s="17"/>
      <c r="AC208" s="17"/>
      <c r="AO208" s="140"/>
      <c r="AP208" s="141"/>
      <c r="AQ208" s="141"/>
      <c r="AR208" s="141"/>
      <c r="AS208" s="141"/>
      <c r="AT208" s="141"/>
      <c r="AU208" s="141"/>
      <c r="AV208" s="141"/>
      <c r="AW208" s="141"/>
      <c r="AX208" s="142"/>
    </row>
    <row r="209" spans="1:50">
      <c r="A209" s="1">
        <v>208</v>
      </c>
      <c r="H209" s="16"/>
      <c r="I209" s="17"/>
      <c r="J209" s="17"/>
      <c r="K209" s="17"/>
      <c r="L209" s="17"/>
      <c r="AA209" s="16"/>
      <c r="AB209" s="17"/>
      <c r="AC209" s="17"/>
      <c r="AO209" s="140"/>
      <c r="AP209" s="141"/>
      <c r="AQ209" s="141"/>
      <c r="AR209" s="141"/>
      <c r="AS209" s="141"/>
      <c r="AT209" s="141"/>
      <c r="AU209" s="141"/>
      <c r="AV209" s="141"/>
      <c r="AW209" s="141"/>
      <c r="AX209" s="142"/>
    </row>
    <row r="210" spans="1:50">
      <c r="A210" s="1">
        <v>209</v>
      </c>
      <c r="H210" s="16"/>
      <c r="I210" s="17"/>
      <c r="J210" s="17"/>
      <c r="K210" s="17"/>
      <c r="L210" s="17"/>
      <c r="AA210" s="16"/>
      <c r="AB210" s="17"/>
      <c r="AC210" s="17"/>
      <c r="AO210" s="140"/>
      <c r="AP210" s="141"/>
      <c r="AQ210" s="141"/>
      <c r="AR210" s="141"/>
      <c r="AS210" s="141"/>
      <c r="AT210" s="141"/>
      <c r="AU210" s="141"/>
      <c r="AV210" s="141"/>
      <c r="AW210" s="141"/>
      <c r="AX210" s="142"/>
    </row>
    <row r="211" spans="1:50">
      <c r="A211" s="1">
        <v>210</v>
      </c>
      <c r="H211" s="16"/>
      <c r="I211" s="17"/>
      <c r="J211" s="17"/>
      <c r="K211" s="17"/>
      <c r="L211" s="17"/>
      <c r="AA211" s="16"/>
      <c r="AB211" s="17"/>
      <c r="AC211" s="17"/>
      <c r="AO211" s="140"/>
      <c r="AP211" s="141"/>
      <c r="AQ211" s="141"/>
      <c r="AR211" s="141"/>
      <c r="AS211" s="141"/>
      <c r="AT211" s="141"/>
      <c r="AU211" s="141"/>
      <c r="AV211" s="141"/>
      <c r="AW211" s="141"/>
      <c r="AX211" s="142"/>
    </row>
    <row r="212" spans="1:50">
      <c r="A212" s="1">
        <v>211</v>
      </c>
      <c r="H212" s="16"/>
      <c r="I212" s="17"/>
      <c r="J212" s="17"/>
      <c r="K212" s="17"/>
      <c r="L212" s="17"/>
      <c r="AA212" s="16"/>
      <c r="AB212" s="17"/>
      <c r="AC212" s="17"/>
      <c r="AO212" s="140"/>
      <c r="AP212" s="141"/>
      <c r="AQ212" s="141"/>
      <c r="AR212" s="141"/>
      <c r="AS212" s="141"/>
      <c r="AT212" s="141"/>
      <c r="AU212" s="141"/>
      <c r="AV212" s="141"/>
      <c r="AW212" s="141"/>
      <c r="AX212" s="142"/>
    </row>
    <row r="213" spans="1:50">
      <c r="A213" s="1">
        <v>212</v>
      </c>
      <c r="H213" s="16"/>
      <c r="I213" s="17"/>
      <c r="J213" s="17"/>
      <c r="K213" s="17"/>
      <c r="L213" s="17"/>
      <c r="AA213" s="16"/>
      <c r="AB213" s="17"/>
      <c r="AC213" s="17"/>
      <c r="AO213" s="140"/>
      <c r="AP213" s="141"/>
      <c r="AQ213" s="141"/>
      <c r="AR213" s="141"/>
      <c r="AS213" s="141"/>
      <c r="AT213" s="141"/>
      <c r="AU213" s="141"/>
      <c r="AV213" s="141"/>
      <c r="AW213" s="141"/>
      <c r="AX213" s="142"/>
    </row>
    <row r="214" spans="1:50">
      <c r="A214" s="1">
        <v>213</v>
      </c>
      <c r="H214" s="16"/>
      <c r="I214" s="17"/>
      <c r="J214" s="17"/>
      <c r="K214" s="17"/>
      <c r="L214" s="17"/>
      <c r="AA214" s="16"/>
      <c r="AB214" s="17"/>
      <c r="AC214" s="17"/>
      <c r="AO214" s="140"/>
      <c r="AP214" s="141"/>
      <c r="AQ214" s="141"/>
      <c r="AR214" s="141"/>
      <c r="AS214" s="141"/>
      <c r="AT214" s="141"/>
      <c r="AU214" s="141"/>
      <c r="AV214" s="141"/>
      <c r="AW214" s="141"/>
      <c r="AX214" s="142"/>
    </row>
    <row r="215" spans="1:50">
      <c r="A215" s="1">
        <v>214</v>
      </c>
      <c r="H215" s="16"/>
      <c r="I215" s="17"/>
      <c r="J215" s="17"/>
      <c r="K215" s="17"/>
      <c r="L215" s="17"/>
      <c r="AA215" s="16"/>
      <c r="AB215" s="17"/>
      <c r="AC215" s="17"/>
      <c r="AO215" s="140"/>
      <c r="AP215" s="141"/>
      <c r="AQ215" s="141"/>
      <c r="AR215" s="141"/>
      <c r="AS215" s="141"/>
      <c r="AT215" s="141"/>
      <c r="AU215" s="141"/>
      <c r="AV215" s="141"/>
      <c r="AW215" s="141"/>
      <c r="AX215" s="142"/>
    </row>
    <row r="216" spans="1:50">
      <c r="A216" s="1">
        <v>215</v>
      </c>
      <c r="H216" s="16"/>
      <c r="I216" s="17"/>
      <c r="J216" s="17"/>
      <c r="K216" s="17"/>
      <c r="L216" s="17"/>
      <c r="AA216" s="16"/>
      <c r="AB216" s="17"/>
      <c r="AC216" s="17"/>
      <c r="AO216" s="140"/>
      <c r="AP216" s="141"/>
      <c r="AQ216" s="141"/>
      <c r="AR216" s="141"/>
      <c r="AS216" s="141"/>
      <c r="AT216" s="141"/>
      <c r="AU216" s="141"/>
      <c r="AV216" s="141"/>
      <c r="AW216" s="141"/>
      <c r="AX216" s="142"/>
    </row>
    <row r="217" spans="1:50">
      <c r="A217" s="1">
        <v>216</v>
      </c>
      <c r="H217" s="16"/>
      <c r="I217" s="17"/>
      <c r="J217" s="17"/>
      <c r="K217" s="17"/>
      <c r="L217" s="17"/>
      <c r="AA217" s="16"/>
      <c r="AB217" s="17"/>
      <c r="AC217" s="17"/>
      <c r="AO217" s="140"/>
      <c r="AP217" s="141"/>
      <c r="AQ217" s="141"/>
      <c r="AR217" s="141"/>
      <c r="AS217" s="141"/>
      <c r="AT217" s="141"/>
      <c r="AU217" s="141"/>
      <c r="AV217" s="141"/>
      <c r="AW217" s="141"/>
      <c r="AX217" s="142"/>
    </row>
    <row r="218" spans="1:50">
      <c r="A218" s="1">
        <v>217</v>
      </c>
      <c r="H218" s="16"/>
      <c r="I218" s="17"/>
      <c r="J218" s="17"/>
      <c r="K218" s="17"/>
      <c r="L218" s="17"/>
      <c r="AA218" s="16"/>
      <c r="AB218" s="17"/>
      <c r="AC218" s="17"/>
      <c r="AO218" s="140"/>
      <c r="AP218" s="141"/>
      <c r="AQ218" s="141"/>
      <c r="AR218" s="141"/>
      <c r="AS218" s="141"/>
      <c r="AT218" s="141"/>
      <c r="AU218" s="141"/>
      <c r="AV218" s="141"/>
      <c r="AW218" s="141"/>
      <c r="AX218" s="142"/>
    </row>
    <row r="219" spans="1:50">
      <c r="A219" s="1">
        <v>218</v>
      </c>
      <c r="H219" s="16"/>
      <c r="I219" s="17"/>
      <c r="J219" s="17"/>
      <c r="K219" s="17"/>
      <c r="L219" s="17"/>
      <c r="AA219" s="16"/>
      <c r="AB219" s="17"/>
      <c r="AC219" s="17"/>
      <c r="AO219" s="140"/>
      <c r="AP219" s="141"/>
      <c r="AQ219" s="141"/>
      <c r="AR219" s="141"/>
      <c r="AS219" s="141"/>
      <c r="AT219" s="141"/>
      <c r="AU219" s="141"/>
      <c r="AV219" s="141"/>
      <c r="AW219" s="141"/>
      <c r="AX219" s="142"/>
    </row>
    <row r="220" spans="1:50">
      <c r="A220" s="1">
        <v>219</v>
      </c>
      <c r="H220" s="16"/>
      <c r="I220" s="17"/>
      <c r="J220" s="17"/>
      <c r="K220" s="17"/>
      <c r="L220" s="17"/>
      <c r="AA220" s="16"/>
      <c r="AB220" s="17"/>
      <c r="AC220" s="17"/>
      <c r="AO220" s="140"/>
      <c r="AP220" s="141"/>
      <c r="AQ220" s="141"/>
      <c r="AR220" s="141"/>
      <c r="AS220" s="141"/>
      <c r="AT220" s="141"/>
      <c r="AU220" s="141"/>
      <c r="AV220" s="141"/>
      <c r="AW220" s="141"/>
      <c r="AX220" s="142"/>
    </row>
    <row r="221" spans="1:50">
      <c r="A221" s="1">
        <v>220</v>
      </c>
      <c r="H221" s="16"/>
      <c r="I221" s="17"/>
      <c r="J221" s="17"/>
      <c r="K221" s="17"/>
      <c r="L221" s="17"/>
      <c r="AA221" s="16"/>
      <c r="AB221" s="17"/>
      <c r="AC221" s="17"/>
      <c r="AO221" s="140"/>
      <c r="AP221" s="141"/>
      <c r="AQ221" s="141"/>
      <c r="AR221" s="141"/>
      <c r="AS221" s="141"/>
      <c r="AT221" s="141"/>
      <c r="AU221" s="141"/>
      <c r="AV221" s="141"/>
      <c r="AW221" s="141"/>
      <c r="AX221" s="142"/>
    </row>
    <row r="222" spans="1:50">
      <c r="A222" s="1">
        <v>221</v>
      </c>
      <c r="H222" s="16"/>
      <c r="I222" s="17"/>
      <c r="J222" s="17"/>
      <c r="K222" s="17"/>
      <c r="L222" s="17"/>
      <c r="AA222" s="16"/>
      <c r="AB222" s="17"/>
      <c r="AC222" s="17"/>
      <c r="AO222" s="140"/>
      <c r="AP222" s="141"/>
      <c r="AQ222" s="141"/>
      <c r="AR222" s="141"/>
      <c r="AS222" s="141"/>
      <c r="AT222" s="141"/>
      <c r="AU222" s="141"/>
      <c r="AV222" s="141"/>
      <c r="AW222" s="141"/>
      <c r="AX222" s="142"/>
    </row>
    <row r="223" spans="1:50">
      <c r="A223" s="1">
        <v>222</v>
      </c>
      <c r="H223" s="16"/>
      <c r="I223" s="17"/>
      <c r="J223" s="17"/>
      <c r="K223" s="17"/>
      <c r="L223" s="17"/>
      <c r="AA223" s="16"/>
      <c r="AB223" s="17"/>
      <c r="AC223" s="17"/>
      <c r="AO223" s="140"/>
      <c r="AP223" s="141"/>
      <c r="AQ223" s="141"/>
      <c r="AR223" s="141"/>
      <c r="AS223" s="141"/>
      <c r="AT223" s="141"/>
      <c r="AU223" s="141"/>
      <c r="AV223" s="141"/>
      <c r="AW223" s="141"/>
      <c r="AX223" s="142"/>
    </row>
    <row r="224" spans="1:50">
      <c r="A224" s="1">
        <v>223</v>
      </c>
      <c r="H224" s="16"/>
      <c r="I224" s="17"/>
      <c r="J224" s="17"/>
      <c r="K224" s="17"/>
      <c r="L224" s="17"/>
      <c r="AA224" s="16"/>
      <c r="AB224" s="17"/>
      <c r="AC224" s="17"/>
      <c r="AO224" s="140"/>
      <c r="AP224" s="141"/>
      <c r="AQ224" s="141"/>
      <c r="AR224" s="141"/>
      <c r="AS224" s="141"/>
      <c r="AT224" s="141"/>
      <c r="AU224" s="141"/>
      <c r="AV224" s="141"/>
      <c r="AW224" s="141"/>
      <c r="AX224" s="142"/>
    </row>
    <row r="225" spans="1:50">
      <c r="A225" s="1">
        <v>224</v>
      </c>
      <c r="H225" s="16"/>
      <c r="I225" s="17"/>
      <c r="J225" s="17"/>
      <c r="K225" s="17"/>
      <c r="L225" s="17"/>
      <c r="AA225" s="16"/>
      <c r="AB225" s="17"/>
      <c r="AC225" s="17"/>
      <c r="AO225" s="140"/>
      <c r="AP225" s="141"/>
      <c r="AQ225" s="141"/>
      <c r="AR225" s="141"/>
      <c r="AS225" s="141"/>
      <c r="AT225" s="141"/>
      <c r="AU225" s="141"/>
      <c r="AV225" s="141"/>
      <c r="AW225" s="141"/>
      <c r="AX225" s="142"/>
    </row>
    <row r="226" spans="1:50">
      <c r="A226" s="1">
        <v>225</v>
      </c>
      <c r="H226" s="16"/>
      <c r="I226" s="17"/>
      <c r="J226" s="17"/>
      <c r="K226" s="17"/>
      <c r="L226" s="17"/>
      <c r="AA226" s="16"/>
      <c r="AB226" s="17"/>
      <c r="AC226" s="17"/>
      <c r="AO226" s="140"/>
      <c r="AP226" s="141"/>
      <c r="AQ226" s="141"/>
      <c r="AR226" s="141"/>
      <c r="AS226" s="141"/>
      <c r="AT226" s="141"/>
      <c r="AU226" s="141"/>
      <c r="AV226" s="141"/>
      <c r="AW226" s="141"/>
      <c r="AX226" s="142"/>
    </row>
    <row r="227" spans="1:50">
      <c r="A227" s="1">
        <v>226</v>
      </c>
      <c r="H227" s="16"/>
      <c r="I227" s="17"/>
      <c r="J227" s="17"/>
      <c r="K227" s="17"/>
      <c r="L227" s="17"/>
      <c r="AA227" s="16"/>
      <c r="AB227" s="17"/>
      <c r="AC227" s="17"/>
      <c r="AO227" s="140"/>
      <c r="AP227" s="141"/>
      <c r="AQ227" s="141"/>
      <c r="AR227" s="141"/>
      <c r="AS227" s="141"/>
      <c r="AT227" s="141"/>
      <c r="AU227" s="141"/>
      <c r="AV227" s="141"/>
      <c r="AW227" s="141"/>
      <c r="AX227" s="142"/>
    </row>
    <row r="228" spans="1:50">
      <c r="A228" s="1">
        <v>227</v>
      </c>
      <c r="H228" s="16"/>
      <c r="I228" s="17"/>
      <c r="J228" s="17"/>
      <c r="K228" s="17"/>
      <c r="L228" s="17"/>
      <c r="AA228" s="16"/>
      <c r="AB228" s="17"/>
      <c r="AC228" s="17"/>
      <c r="AO228" s="140"/>
      <c r="AP228" s="141"/>
      <c r="AQ228" s="141"/>
      <c r="AR228" s="141"/>
      <c r="AS228" s="141"/>
      <c r="AT228" s="141"/>
      <c r="AU228" s="141"/>
      <c r="AV228" s="141"/>
      <c r="AW228" s="141"/>
      <c r="AX228" s="142"/>
    </row>
    <row r="229" spans="1:50">
      <c r="A229" s="1">
        <v>228</v>
      </c>
      <c r="H229" s="16"/>
      <c r="I229" s="17"/>
      <c r="J229" s="17"/>
      <c r="K229" s="17"/>
      <c r="L229" s="17"/>
      <c r="AA229" s="16"/>
      <c r="AB229" s="17"/>
      <c r="AC229" s="17"/>
      <c r="AO229" s="140"/>
      <c r="AP229" s="141"/>
      <c r="AQ229" s="141"/>
      <c r="AR229" s="141"/>
      <c r="AS229" s="141"/>
      <c r="AT229" s="141"/>
      <c r="AU229" s="141"/>
      <c r="AV229" s="141"/>
      <c r="AW229" s="141"/>
      <c r="AX229" s="142"/>
    </row>
    <row r="230" spans="1:50">
      <c r="A230" s="1">
        <v>229</v>
      </c>
      <c r="H230" s="16"/>
      <c r="I230" s="17"/>
      <c r="J230" s="17"/>
      <c r="K230" s="17"/>
      <c r="L230" s="17"/>
      <c r="AA230" s="16"/>
      <c r="AB230" s="17"/>
      <c r="AC230" s="17"/>
      <c r="AO230" s="140"/>
      <c r="AP230" s="141"/>
      <c r="AQ230" s="141"/>
      <c r="AR230" s="141"/>
      <c r="AS230" s="141"/>
      <c r="AT230" s="141"/>
      <c r="AU230" s="141"/>
      <c r="AV230" s="141"/>
      <c r="AW230" s="141"/>
      <c r="AX230" s="142"/>
    </row>
    <row r="231" spans="1:50">
      <c r="A231" s="1">
        <v>230</v>
      </c>
      <c r="H231" s="16"/>
      <c r="I231" s="17"/>
      <c r="J231" s="17"/>
      <c r="K231" s="17"/>
      <c r="L231" s="17"/>
      <c r="AA231" s="16"/>
      <c r="AB231" s="17"/>
      <c r="AC231" s="17"/>
      <c r="AO231" s="140"/>
      <c r="AP231" s="141"/>
      <c r="AQ231" s="141"/>
      <c r="AR231" s="141"/>
      <c r="AS231" s="141"/>
      <c r="AT231" s="141"/>
      <c r="AU231" s="141"/>
      <c r="AV231" s="141"/>
      <c r="AW231" s="141"/>
      <c r="AX231" s="142"/>
    </row>
    <row r="232" spans="1:50">
      <c r="A232" s="1">
        <v>231</v>
      </c>
      <c r="H232" s="16"/>
      <c r="I232" s="17"/>
      <c r="J232" s="17"/>
      <c r="K232" s="17"/>
      <c r="L232" s="17"/>
      <c r="AA232" s="16"/>
      <c r="AB232" s="17"/>
      <c r="AC232" s="17"/>
      <c r="AO232" s="140"/>
      <c r="AP232" s="141"/>
      <c r="AQ232" s="141"/>
      <c r="AR232" s="141"/>
      <c r="AS232" s="141"/>
      <c r="AT232" s="141"/>
      <c r="AU232" s="141"/>
      <c r="AV232" s="141"/>
      <c r="AW232" s="141"/>
      <c r="AX232" s="142"/>
    </row>
    <row r="233" spans="1:50">
      <c r="A233" s="1">
        <v>232</v>
      </c>
      <c r="H233" s="16"/>
      <c r="I233" s="17"/>
      <c r="J233" s="17"/>
      <c r="K233" s="17"/>
      <c r="L233" s="17"/>
      <c r="AA233" s="16"/>
      <c r="AB233" s="17"/>
      <c r="AC233" s="17"/>
      <c r="AO233" s="140"/>
      <c r="AP233" s="141"/>
      <c r="AQ233" s="141"/>
      <c r="AR233" s="141"/>
      <c r="AS233" s="141"/>
      <c r="AT233" s="141"/>
      <c r="AU233" s="141"/>
      <c r="AV233" s="141"/>
      <c r="AW233" s="141"/>
      <c r="AX233" s="142"/>
    </row>
    <row r="234" spans="1:50">
      <c r="A234" s="1">
        <v>233</v>
      </c>
      <c r="H234" s="16"/>
      <c r="I234" s="17"/>
      <c r="J234" s="17"/>
      <c r="K234" s="17"/>
      <c r="L234" s="17"/>
      <c r="AA234" s="16"/>
      <c r="AB234" s="17"/>
      <c r="AC234" s="17"/>
      <c r="AO234" s="140"/>
      <c r="AP234" s="141"/>
      <c r="AQ234" s="141"/>
      <c r="AR234" s="141"/>
      <c r="AS234" s="141"/>
      <c r="AT234" s="141"/>
      <c r="AU234" s="141"/>
      <c r="AV234" s="141"/>
      <c r="AW234" s="141"/>
      <c r="AX234" s="142"/>
    </row>
    <row r="235" spans="1:50">
      <c r="A235" s="1">
        <v>234</v>
      </c>
      <c r="H235" s="16"/>
      <c r="I235" s="17"/>
      <c r="J235" s="17"/>
      <c r="K235" s="17"/>
      <c r="L235" s="17"/>
      <c r="AA235" s="16"/>
      <c r="AB235" s="17"/>
      <c r="AC235" s="17"/>
      <c r="AO235" s="140"/>
      <c r="AP235" s="141"/>
      <c r="AQ235" s="141"/>
      <c r="AR235" s="141"/>
      <c r="AS235" s="141"/>
      <c r="AT235" s="141"/>
      <c r="AU235" s="141"/>
      <c r="AV235" s="141"/>
      <c r="AW235" s="141"/>
      <c r="AX235" s="142"/>
    </row>
    <row r="236" spans="1:50">
      <c r="A236" s="1">
        <v>235</v>
      </c>
      <c r="H236" s="16"/>
      <c r="I236" s="17"/>
      <c r="J236" s="17"/>
      <c r="K236" s="17"/>
      <c r="L236" s="17"/>
      <c r="AA236" s="16"/>
      <c r="AB236" s="17"/>
      <c r="AC236" s="17"/>
      <c r="AO236" s="140"/>
      <c r="AP236" s="141"/>
      <c r="AQ236" s="141"/>
      <c r="AR236" s="141"/>
      <c r="AS236" s="141"/>
      <c r="AT236" s="141"/>
      <c r="AU236" s="141"/>
      <c r="AV236" s="141"/>
      <c r="AW236" s="141"/>
      <c r="AX236" s="142"/>
    </row>
    <row r="237" spans="1:50">
      <c r="A237" s="1">
        <v>236</v>
      </c>
      <c r="H237" s="16"/>
      <c r="I237" s="17"/>
      <c r="J237" s="17"/>
      <c r="K237" s="17"/>
      <c r="L237" s="17"/>
      <c r="AA237" s="16"/>
      <c r="AB237" s="17"/>
      <c r="AC237" s="17"/>
      <c r="AO237" s="140"/>
      <c r="AP237" s="141"/>
      <c r="AQ237" s="141"/>
      <c r="AR237" s="141"/>
      <c r="AS237" s="141"/>
      <c r="AT237" s="141"/>
      <c r="AU237" s="141"/>
      <c r="AV237" s="141"/>
      <c r="AW237" s="141"/>
      <c r="AX237" s="142"/>
    </row>
    <row r="238" spans="1:50">
      <c r="A238" s="1">
        <v>237</v>
      </c>
      <c r="H238" s="16"/>
      <c r="I238" s="17"/>
      <c r="J238" s="17"/>
      <c r="K238" s="17"/>
      <c r="L238" s="17"/>
      <c r="AA238" s="16"/>
      <c r="AB238" s="17"/>
      <c r="AC238" s="17"/>
      <c r="AO238" s="140"/>
      <c r="AP238" s="141"/>
      <c r="AQ238" s="141"/>
      <c r="AR238" s="141"/>
      <c r="AS238" s="141"/>
      <c r="AT238" s="141"/>
      <c r="AU238" s="141"/>
      <c r="AV238" s="141"/>
      <c r="AW238" s="141"/>
      <c r="AX238" s="142"/>
    </row>
    <row r="239" spans="1:50">
      <c r="A239" s="1">
        <v>238</v>
      </c>
      <c r="H239" s="16"/>
      <c r="I239" s="17"/>
      <c r="J239" s="17"/>
      <c r="K239" s="17"/>
      <c r="L239" s="17"/>
      <c r="AA239" s="16"/>
      <c r="AB239" s="17"/>
      <c r="AC239" s="17"/>
      <c r="AO239" s="140"/>
      <c r="AP239" s="141"/>
      <c r="AQ239" s="141"/>
      <c r="AR239" s="141"/>
      <c r="AS239" s="141"/>
      <c r="AT239" s="141"/>
      <c r="AU239" s="141"/>
      <c r="AV239" s="141"/>
      <c r="AW239" s="141"/>
      <c r="AX239" s="142"/>
    </row>
    <row r="240" spans="1:50">
      <c r="A240" s="1">
        <v>239</v>
      </c>
      <c r="H240" s="16"/>
      <c r="I240" s="17"/>
      <c r="J240" s="17"/>
      <c r="K240" s="17"/>
      <c r="L240" s="17"/>
      <c r="AA240" s="16"/>
      <c r="AB240" s="17"/>
      <c r="AC240" s="17"/>
      <c r="AO240" s="140"/>
      <c r="AP240" s="141"/>
      <c r="AQ240" s="141"/>
      <c r="AR240" s="141"/>
      <c r="AS240" s="141"/>
      <c r="AT240" s="141"/>
      <c r="AU240" s="141"/>
      <c r="AV240" s="141"/>
      <c r="AW240" s="141"/>
      <c r="AX240" s="142"/>
    </row>
    <row r="241" spans="1:50">
      <c r="A241" s="1">
        <v>240</v>
      </c>
      <c r="H241" s="16"/>
      <c r="I241" s="17"/>
      <c r="J241" s="17"/>
      <c r="K241" s="17"/>
      <c r="L241" s="17"/>
      <c r="AA241" s="16"/>
      <c r="AB241" s="17"/>
      <c r="AC241" s="17"/>
      <c r="AO241" s="140"/>
      <c r="AP241" s="141"/>
      <c r="AQ241" s="141"/>
      <c r="AR241" s="141"/>
      <c r="AS241" s="141"/>
      <c r="AT241" s="141"/>
      <c r="AU241" s="141"/>
      <c r="AV241" s="141"/>
      <c r="AW241" s="141"/>
      <c r="AX241" s="142"/>
    </row>
    <row r="242" spans="1:50">
      <c r="A242" s="1">
        <v>241</v>
      </c>
      <c r="H242" s="16"/>
      <c r="I242" s="17"/>
      <c r="J242" s="17"/>
      <c r="K242" s="17"/>
      <c r="L242" s="17"/>
      <c r="AA242" s="16"/>
      <c r="AB242" s="17"/>
      <c r="AC242" s="17"/>
      <c r="AO242" s="140"/>
      <c r="AP242" s="141"/>
      <c r="AQ242" s="141"/>
      <c r="AR242" s="141"/>
      <c r="AS242" s="141"/>
      <c r="AT242" s="141"/>
      <c r="AU242" s="141"/>
      <c r="AV242" s="141"/>
      <c r="AW242" s="141"/>
      <c r="AX242" s="142"/>
    </row>
    <row r="243" spans="1:50">
      <c r="A243" s="1">
        <v>242</v>
      </c>
      <c r="H243" s="16"/>
      <c r="I243" s="17"/>
      <c r="J243" s="17"/>
      <c r="K243" s="17"/>
      <c r="L243" s="17"/>
      <c r="AA243" s="16"/>
      <c r="AB243" s="17"/>
      <c r="AC243" s="17"/>
      <c r="AO243" s="140"/>
      <c r="AP243" s="141"/>
      <c r="AQ243" s="141"/>
      <c r="AR243" s="141"/>
      <c r="AS243" s="141"/>
      <c r="AT243" s="141"/>
      <c r="AU243" s="141"/>
      <c r="AV243" s="141"/>
      <c r="AW243" s="141"/>
      <c r="AX243" s="142"/>
    </row>
    <row r="244" spans="1:50">
      <c r="A244" s="1">
        <v>243</v>
      </c>
      <c r="H244" s="16"/>
      <c r="I244" s="17"/>
      <c r="J244" s="17"/>
      <c r="K244" s="17"/>
      <c r="L244" s="17"/>
      <c r="AA244" s="16"/>
      <c r="AB244" s="17"/>
      <c r="AC244" s="17"/>
      <c r="AO244" s="140"/>
      <c r="AP244" s="141"/>
      <c r="AQ244" s="141"/>
      <c r="AR244" s="141"/>
      <c r="AS244" s="141"/>
      <c r="AT244" s="141"/>
      <c r="AU244" s="141"/>
      <c r="AV244" s="141"/>
      <c r="AW244" s="141"/>
      <c r="AX244" s="142"/>
    </row>
    <row r="245" spans="1:50">
      <c r="A245" s="1">
        <v>244</v>
      </c>
      <c r="H245" s="16"/>
      <c r="I245" s="17"/>
      <c r="J245" s="17"/>
      <c r="K245" s="17"/>
      <c r="L245" s="17"/>
      <c r="AA245" s="16"/>
      <c r="AB245" s="17"/>
      <c r="AC245" s="17"/>
      <c r="AO245" s="140"/>
      <c r="AP245" s="141"/>
      <c r="AQ245" s="141"/>
      <c r="AR245" s="141"/>
      <c r="AS245" s="141"/>
      <c r="AT245" s="141"/>
      <c r="AU245" s="141"/>
      <c r="AV245" s="141"/>
      <c r="AW245" s="141"/>
      <c r="AX245" s="142"/>
    </row>
    <row r="246" spans="1:50">
      <c r="A246" s="1">
        <v>245</v>
      </c>
      <c r="H246" s="16"/>
      <c r="I246" s="17"/>
      <c r="J246" s="17"/>
      <c r="K246" s="17"/>
      <c r="L246" s="17"/>
      <c r="AA246" s="16"/>
      <c r="AB246" s="17"/>
      <c r="AC246" s="17"/>
      <c r="AO246" s="140"/>
      <c r="AP246" s="141"/>
      <c r="AQ246" s="141"/>
      <c r="AR246" s="141"/>
      <c r="AS246" s="141"/>
      <c r="AT246" s="141"/>
      <c r="AU246" s="141"/>
      <c r="AV246" s="141"/>
      <c r="AW246" s="141"/>
      <c r="AX246" s="142"/>
    </row>
    <row r="247" spans="1:50">
      <c r="A247" s="1">
        <v>246</v>
      </c>
      <c r="H247" s="16"/>
      <c r="I247" s="17"/>
      <c r="J247" s="17"/>
      <c r="K247" s="17"/>
      <c r="L247" s="17"/>
      <c r="AA247" s="16"/>
      <c r="AB247" s="17"/>
      <c r="AC247" s="17"/>
      <c r="AO247" s="140"/>
      <c r="AP247" s="141"/>
      <c r="AQ247" s="141"/>
      <c r="AR247" s="141"/>
      <c r="AS247" s="141"/>
      <c r="AT247" s="141"/>
      <c r="AU247" s="141"/>
      <c r="AV247" s="141"/>
      <c r="AW247" s="141"/>
      <c r="AX247" s="142"/>
    </row>
    <row r="248" spans="1:50">
      <c r="A248" s="1">
        <v>247</v>
      </c>
      <c r="H248" s="16"/>
      <c r="I248" s="17"/>
      <c r="J248" s="17"/>
      <c r="K248" s="17"/>
      <c r="L248" s="17"/>
      <c r="AA248" s="16"/>
      <c r="AB248" s="17"/>
      <c r="AC248" s="17"/>
      <c r="AO248" s="140"/>
      <c r="AP248" s="141"/>
      <c r="AQ248" s="141"/>
      <c r="AR248" s="141"/>
      <c r="AS248" s="141"/>
      <c r="AT248" s="141"/>
      <c r="AU248" s="141"/>
      <c r="AV248" s="141"/>
      <c r="AW248" s="141"/>
      <c r="AX248" s="142"/>
    </row>
    <row r="249" spans="1:50">
      <c r="A249" s="1">
        <v>248</v>
      </c>
      <c r="H249" s="16"/>
      <c r="I249" s="17"/>
      <c r="J249" s="17"/>
      <c r="K249" s="17"/>
      <c r="L249" s="17"/>
      <c r="AA249" s="16"/>
      <c r="AB249" s="17"/>
      <c r="AC249" s="17"/>
      <c r="AO249" s="140"/>
      <c r="AP249" s="141"/>
      <c r="AQ249" s="141"/>
      <c r="AR249" s="141"/>
      <c r="AS249" s="141"/>
      <c r="AT249" s="141"/>
      <c r="AU249" s="141"/>
      <c r="AV249" s="141"/>
      <c r="AW249" s="141"/>
      <c r="AX249" s="142"/>
    </row>
    <row r="250" spans="1:50">
      <c r="A250" s="1">
        <v>249</v>
      </c>
      <c r="H250" s="16"/>
      <c r="I250" s="17"/>
      <c r="J250" s="17"/>
      <c r="K250" s="17"/>
      <c r="L250" s="17"/>
      <c r="AA250" s="16"/>
      <c r="AB250" s="17"/>
      <c r="AC250" s="17"/>
      <c r="AO250" s="140"/>
      <c r="AP250" s="141"/>
      <c r="AQ250" s="141"/>
      <c r="AR250" s="141"/>
      <c r="AS250" s="141"/>
      <c r="AT250" s="141"/>
      <c r="AU250" s="141"/>
      <c r="AV250" s="141"/>
      <c r="AW250" s="141"/>
      <c r="AX250" s="142"/>
    </row>
    <row r="251" spans="1:50">
      <c r="A251" s="1">
        <v>250</v>
      </c>
      <c r="H251" s="16"/>
      <c r="I251" s="17"/>
      <c r="J251" s="17"/>
      <c r="K251" s="17"/>
      <c r="L251" s="17"/>
      <c r="AA251" s="16"/>
      <c r="AB251" s="17"/>
      <c r="AC251" s="17"/>
      <c r="AO251" s="140"/>
      <c r="AP251" s="141"/>
      <c r="AQ251" s="141"/>
      <c r="AR251" s="141"/>
      <c r="AS251" s="141"/>
      <c r="AT251" s="141"/>
      <c r="AU251" s="141"/>
      <c r="AV251" s="141"/>
      <c r="AW251" s="141"/>
      <c r="AX251" s="142"/>
    </row>
    <row r="252" spans="1:50">
      <c r="A252" s="1">
        <v>251</v>
      </c>
      <c r="H252" s="16"/>
      <c r="I252" s="17"/>
      <c r="J252" s="17"/>
      <c r="K252" s="17"/>
      <c r="L252" s="17"/>
      <c r="AA252" s="16"/>
      <c r="AB252" s="17"/>
      <c r="AC252" s="17"/>
      <c r="AO252" s="140"/>
      <c r="AP252" s="141"/>
      <c r="AQ252" s="141"/>
      <c r="AR252" s="141"/>
      <c r="AS252" s="141"/>
      <c r="AT252" s="141"/>
      <c r="AU252" s="141"/>
      <c r="AV252" s="141"/>
      <c r="AW252" s="141"/>
      <c r="AX252" s="142"/>
    </row>
    <row r="253" spans="1:50">
      <c r="A253" s="1">
        <v>252</v>
      </c>
      <c r="H253" s="16"/>
      <c r="I253" s="17"/>
      <c r="J253" s="17"/>
      <c r="K253" s="17"/>
      <c r="L253" s="17"/>
      <c r="AA253" s="16"/>
      <c r="AB253" s="17"/>
      <c r="AC253" s="17"/>
      <c r="AO253" s="140"/>
      <c r="AP253" s="141"/>
      <c r="AQ253" s="141"/>
      <c r="AR253" s="141"/>
      <c r="AS253" s="141"/>
      <c r="AT253" s="141"/>
      <c r="AU253" s="141"/>
      <c r="AV253" s="141"/>
      <c r="AW253" s="141"/>
      <c r="AX253" s="142"/>
    </row>
    <row r="254" spans="1:50">
      <c r="A254" s="1">
        <v>253</v>
      </c>
      <c r="H254" s="16"/>
      <c r="I254" s="17"/>
      <c r="J254" s="17"/>
      <c r="K254" s="17"/>
      <c r="L254" s="17"/>
      <c r="AA254" s="16"/>
      <c r="AB254" s="17"/>
      <c r="AC254" s="17"/>
      <c r="AO254" s="140"/>
      <c r="AP254" s="141"/>
      <c r="AQ254" s="141"/>
      <c r="AR254" s="141"/>
      <c r="AS254" s="141"/>
      <c r="AT254" s="141"/>
      <c r="AU254" s="141"/>
      <c r="AV254" s="141"/>
      <c r="AW254" s="141"/>
      <c r="AX254" s="142"/>
    </row>
    <row r="255" spans="1:50">
      <c r="A255" s="1">
        <v>254</v>
      </c>
      <c r="H255" s="16"/>
      <c r="I255" s="17"/>
      <c r="J255" s="17"/>
      <c r="K255" s="17"/>
      <c r="L255" s="17"/>
      <c r="AA255" s="16"/>
      <c r="AB255" s="17"/>
      <c r="AC255" s="17"/>
      <c r="AO255" s="140"/>
      <c r="AP255" s="141"/>
      <c r="AQ255" s="141"/>
      <c r="AR255" s="141"/>
      <c r="AS255" s="141"/>
      <c r="AT255" s="141"/>
      <c r="AU255" s="141"/>
      <c r="AV255" s="141"/>
      <c r="AW255" s="141"/>
      <c r="AX255" s="142"/>
    </row>
    <row r="256" spans="1:50">
      <c r="A256" s="1">
        <v>255</v>
      </c>
      <c r="H256" s="16"/>
      <c r="I256" s="17"/>
      <c r="J256" s="17"/>
      <c r="K256" s="17"/>
      <c r="L256" s="17"/>
      <c r="AA256" s="16"/>
      <c r="AB256" s="17"/>
      <c r="AC256" s="17"/>
      <c r="AO256" s="140"/>
      <c r="AP256" s="141"/>
      <c r="AQ256" s="141"/>
      <c r="AR256" s="141"/>
      <c r="AS256" s="141"/>
      <c r="AT256" s="141"/>
      <c r="AU256" s="141"/>
      <c r="AV256" s="141"/>
      <c r="AW256" s="141"/>
      <c r="AX256" s="142"/>
    </row>
    <row r="257" spans="1:50">
      <c r="A257" s="1">
        <v>256</v>
      </c>
      <c r="H257" s="16"/>
      <c r="I257" s="17"/>
      <c r="J257" s="17"/>
      <c r="K257" s="17"/>
      <c r="L257" s="17"/>
      <c r="AA257" s="16"/>
      <c r="AB257" s="17"/>
      <c r="AC257" s="17"/>
      <c r="AO257" s="140"/>
      <c r="AP257" s="141"/>
      <c r="AQ257" s="141"/>
      <c r="AR257" s="141"/>
      <c r="AS257" s="141"/>
      <c r="AT257" s="141"/>
      <c r="AU257" s="141"/>
      <c r="AV257" s="141"/>
      <c r="AW257" s="141"/>
      <c r="AX257" s="142"/>
    </row>
    <row r="258" spans="1:50">
      <c r="A258" s="1">
        <v>257</v>
      </c>
      <c r="H258" s="16"/>
      <c r="I258" s="17"/>
      <c r="J258" s="17"/>
      <c r="K258" s="17"/>
      <c r="L258" s="17"/>
      <c r="AA258" s="16"/>
      <c r="AB258" s="17"/>
      <c r="AC258" s="17"/>
      <c r="AO258" s="140"/>
      <c r="AP258" s="141"/>
      <c r="AQ258" s="141"/>
      <c r="AR258" s="141"/>
      <c r="AS258" s="141"/>
      <c r="AT258" s="141"/>
      <c r="AU258" s="141"/>
      <c r="AV258" s="141"/>
      <c r="AW258" s="141"/>
      <c r="AX258" s="142"/>
    </row>
    <row r="259" spans="1:50">
      <c r="A259" s="1">
        <v>258</v>
      </c>
      <c r="H259" s="16"/>
      <c r="I259" s="17"/>
      <c r="J259" s="17"/>
      <c r="K259" s="17"/>
      <c r="L259" s="17"/>
      <c r="AA259" s="16"/>
      <c r="AB259" s="17"/>
      <c r="AC259" s="17"/>
      <c r="AO259" s="140"/>
      <c r="AP259" s="141"/>
      <c r="AQ259" s="141"/>
      <c r="AR259" s="141"/>
      <c r="AS259" s="141"/>
      <c r="AT259" s="141"/>
      <c r="AU259" s="141"/>
      <c r="AV259" s="141"/>
      <c r="AW259" s="141"/>
      <c r="AX259" s="142"/>
    </row>
    <row r="260" spans="1:50">
      <c r="A260" s="1">
        <v>259</v>
      </c>
      <c r="H260" s="16"/>
      <c r="I260" s="17"/>
      <c r="J260" s="17"/>
      <c r="K260" s="17"/>
      <c r="L260" s="17"/>
      <c r="AA260" s="16"/>
      <c r="AB260" s="17"/>
      <c r="AC260" s="17"/>
      <c r="AO260" s="140"/>
      <c r="AP260" s="141"/>
      <c r="AQ260" s="141"/>
      <c r="AR260" s="141"/>
      <c r="AS260" s="141"/>
      <c r="AT260" s="141"/>
      <c r="AU260" s="141"/>
      <c r="AV260" s="141"/>
      <c r="AW260" s="141"/>
      <c r="AX260" s="142"/>
    </row>
    <row r="261" spans="1:50">
      <c r="A261" s="1">
        <v>260</v>
      </c>
      <c r="H261" s="16"/>
      <c r="I261" s="17"/>
      <c r="J261" s="17"/>
      <c r="K261" s="17"/>
      <c r="L261" s="17"/>
      <c r="AA261" s="16"/>
      <c r="AB261" s="17"/>
      <c r="AC261" s="17"/>
      <c r="AO261" s="140"/>
      <c r="AP261" s="141"/>
      <c r="AQ261" s="141"/>
      <c r="AR261" s="141"/>
      <c r="AS261" s="141"/>
      <c r="AT261" s="141"/>
      <c r="AU261" s="141"/>
      <c r="AV261" s="141"/>
      <c r="AW261" s="141"/>
      <c r="AX261" s="142"/>
    </row>
    <row r="262" spans="1:50">
      <c r="A262" s="1">
        <v>261</v>
      </c>
      <c r="H262" s="16"/>
      <c r="I262" s="17"/>
      <c r="J262" s="17"/>
      <c r="K262" s="17"/>
      <c r="L262" s="17"/>
      <c r="AA262" s="16"/>
      <c r="AB262" s="17"/>
      <c r="AC262" s="17"/>
      <c r="AO262" s="140"/>
      <c r="AP262" s="141"/>
      <c r="AQ262" s="141"/>
      <c r="AR262" s="141"/>
      <c r="AS262" s="141"/>
      <c r="AT262" s="141"/>
      <c r="AU262" s="141"/>
      <c r="AV262" s="141"/>
      <c r="AW262" s="141"/>
      <c r="AX262" s="142"/>
    </row>
    <row r="263" spans="1:50">
      <c r="A263" s="1">
        <v>262</v>
      </c>
      <c r="H263" s="16"/>
      <c r="I263" s="17"/>
      <c r="J263" s="17"/>
      <c r="K263" s="17"/>
      <c r="L263" s="17"/>
      <c r="AA263" s="16"/>
      <c r="AB263" s="17"/>
      <c r="AC263" s="17"/>
      <c r="AO263" s="140"/>
      <c r="AP263" s="141"/>
      <c r="AQ263" s="141"/>
      <c r="AR263" s="141"/>
      <c r="AS263" s="141"/>
      <c r="AT263" s="141"/>
      <c r="AU263" s="141"/>
      <c r="AV263" s="141"/>
      <c r="AW263" s="141"/>
      <c r="AX263" s="142"/>
    </row>
    <row r="264" spans="1:50">
      <c r="A264" s="1">
        <v>263</v>
      </c>
      <c r="H264" s="16"/>
      <c r="I264" s="17"/>
      <c r="J264" s="17"/>
      <c r="K264" s="17"/>
      <c r="L264" s="17"/>
      <c r="AA264" s="16"/>
      <c r="AB264" s="17"/>
      <c r="AC264" s="17"/>
      <c r="AO264" s="140"/>
      <c r="AP264" s="141"/>
      <c r="AQ264" s="141"/>
      <c r="AR264" s="141"/>
      <c r="AS264" s="141"/>
      <c r="AT264" s="141"/>
      <c r="AU264" s="141"/>
      <c r="AV264" s="141"/>
      <c r="AW264" s="141"/>
      <c r="AX264" s="142"/>
    </row>
    <row r="265" spans="1:50">
      <c r="A265" s="1">
        <v>264</v>
      </c>
      <c r="H265" s="16"/>
      <c r="I265" s="17"/>
      <c r="J265" s="17"/>
      <c r="K265" s="17"/>
      <c r="L265" s="17"/>
      <c r="AA265" s="16"/>
      <c r="AB265" s="17"/>
      <c r="AC265" s="17"/>
      <c r="AO265" s="140"/>
      <c r="AP265" s="141"/>
      <c r="AQ265" s="141"/>
      <c r="AR265" s="141"/>
      <c r="AS265" s="141"/>
      <c r="AT265" s="141"/>
      <c r="AU265" s="141"/>
      <c r="AV265" s="141"/>
      <c r="AW265" s="141"/>
      <c r="AX265" s="142"/>
    </row>
    <row r="266" spans="1:50">
      <c r="A266" s="1">
        <v>265</v>
      </c>
      <c r="H266" s="16"/>
      <c r="I266" s="17"/>
      <c r="J266" s="17"/>
      <c r="K266" s="17"/>
      <c r="L266" s="17"/>
      <c r="AA266" s="16"/>
      <c r="AB266" s="17"/>
      <c r="AC266" s="17"/>
      <c r="AO266" s="140"/>
      <c r="AP266" s="141"/>
      <c r="AQ266" s="141"/>
      <c r="AR266" s="141"/>
      <c r="AS266" s="141"/>
      <c r="AT266" s="141"/>
      <c r="AU266" s="141"/>
      <c r="AV266" s="141"/>
      <c r="AW266" s="141"/>
      <c r="AX266" s="142"/>
    </row>
    <row r="267" spans="1:50">
      <c r="A267" s="1">
        <v>266</v>
      </c>
      <c r="H267" s="16"/>
      <c r="I267" s="17"/>
      <c r="J267" s="17"/>
      <c r="K267" s="17"/>
      <c r="L267" s="17"/>
      <c r="AA267" s="16"/>
      <c r="AB267" s="17"/>
      <c r="AC267" s="17"/>
      <c r="AO267" s="140"/>
      <c r="AP267" s="141"/>
      <c r="AQ267" s="141"/>
      <c r="AR267" s="141"/>
      <c r="AS267" s="141"/>
      <c r="AT267" s="141"/>
      <c r="AU267" s="141"/>
      <c r="AV267" s="141"/>
      <c r="AW267" s="141"/>
      <c r="AX267" s="142"/>
    </row>
    <row r="268" spans="1:50">
      <c r="A268" s="1">
        <v>267</v>
      </c>
      <c r="H268" s="16"/>
      <c r="I268" s="17"/>
      <c r="J268" s="17"/>
      <c r="K268" s="17"/>
      <c r="L268" s="17"/>
      <c r="AA268" s="16"/>
      <c r="AB268" s="17"/>
      <c r="AC268" s="17"/>
      <c r="AO268" s="140"/>
      <c r="AP268" s="141"/>
      <c r="AQ268" s="141"/>
      <c r="AR268" s="141"/>
      <c r="AS268" s="141"/>
      <c r="AT268" s="141"/>
      <c r="AU268" s="141"/>
      <c r="AV268" s="141"/>
      <c r="AW268" s="141"/>
      <c r="AX268" s="142"/>
    </row>
    <row r="269" spans="1:50">
      <c r="A269" s="1">
        <v>268</v>
      </c>
      <c r="H269" s="16"/>
      <c r="I269" s="17"/>
      <c r="J269" s="17"/>
      <c r="K269" s="17"/>
      <c r="L269" s="17"/>
      <c r="AA269" s="16"/>
      <c r="AB269" s="17"/>
      <c r="AC269" s="17"/>
      <c r="AO269" s="140"/>
      <c r="AP269" s="141"/>
      <c r="AQ269" s="141"/>
      <c r="AR269" s="141"/>
      <c r="AS269" s="141"/>
      <c r="AT269" s="141"/>
      <c r="AU269" s="141"/>
      <c r="AV269" s="141"/>
      <c r="AW269" s="141"/>
      <c r="AX269" s="142"/>
    </row>
    <row r="270" spans="1:50">
      <c r="A270" s="1">
        <v>269</v>
      </c>
      <c r="H270" s="16"/>
      <c r="I270" s="17"/>
      <c r="J270" s="17"/>
      <c r="K270" s="17"/>
      <c r="L270" s="17"/>
      <c r="AA270" s="16"/>
      <c r="AB270" s="17"/>
      <c r="AC270" s="17"/>
      <c r="AO270" s="140"/>
      <c r="AP270" s="141"/>
      <c r="AQ270" s="141"/>
      <c r="AR270" s="141"/>
      <c r="AS270" s="141"/>
      <c r="AT270" s="141"/>
      <c r="AU270" s="141"/>
      <c r="AV270" s="141"/>
      <c r="AW270" s="141"/>
      <c r="AX270" s="142"/>
    </row>
    <row r="271" spans="1:50">
      <c r="A271" s="1">
        <v>270</v>
      </c>
      <c r="H271" s="16"/>
      <c r="I271" s="17"/>
      <c r="J271" s="17"/>
      <c r="K271" s="17"/>
      <c r="L271" s="17"/>
      <c r="AA271" s="16"/>
      <c r="AB271" s="17"/>
      <c r="AC271" s="17"/>
      <c r="AO271" s="140"/>
      <c r="AP271" s="141"/>
      <c r="AQ271" s="141"/>
      <c r="AR271" s="141"/>
      <c r="AS271" s="141"/>
      <c r="AT271" s="141"/>
      <c r="AU271" s="141"/>
      <c r="AV271" s="141"/>
      <c r="AW271" s="141"/>
      <c r="AX271" s="142"/>
    </row>
    <row r="272" spans="1:50">
      <c r="A272" s="1">
        <v>271</v>
      </c>
      <c r="H272" s="16"/>
      <c r="I272" s="17"/>
      <c r="J272" s="17"/>
      <c r="K272" s="17"/>
      <c r="L272" s="17"/>
      <c r="AA272" s="16"/>
      <c r="AB272" s="17"/>
      <c r="AC272" s="17"/>
      <c r="AO272" s="140"/>
      <c r="AP272" s="141"/>
      <c r="AQ272" s="141"/>
      <c r="AR272" s="141"/>
      <c r="AS272" s="141"/>
      <c r="AT272" s="141"/>
      <c r="AU272" s="141"/>
      <c r="AV272" s="141"/>
      <c r="AW272" s="141"/>
      <c r="AX272" s="142"/>
    </row>
    <row r="273" spans="1:50">
      <c r="A273" s="1">
        <v>272</v>
      </c>
      <c r="H273" s="16"/>
      <c r="I273" s="17"/>
      <c r="J273" s="17"/>
      <c r="K273" s="17"/>
      <c r="L273" s="17"/>
      <c r="AA273" s="16"/>
      <c r="AB273" s="17"/>
      <c r="AC273" s="17"/>
      <c r="AO273" s="140"/>
      <c r="AP273" s="141"/>
      <c r="AQ273" s="141"/>
      <c r="AR273" s="141"/>
      <c r="AS273" s="141"/>
      <c r="AT273" s="141"/>
      <c r="AU273" s="141"/>
      <c r="AV273" s="141"/>
      <c r="AW273" s="141"/>
      <c r="AX273" s="142"/>
    </row>
    <row r="274" spans="1:50">
      <c r="A274" s="1">
        <v>273</v>
      </c>
      <c r="H274" s="16"/>
      <c r="I274" s="17"/>
      <c r="J274" s="17"/>
      <c r="K274" s="17"/>
      <c r="L274" s="17"/>
      <c r="AA274" s="16"/>
      <c r="AB274" s="17"/>
      <c r="AC274" s="17"/>
      <c r="AO274" s="140"/>
      <c r="AP274" s="141"/>
      <c r="AQ274" s="141"/>
      <c r="AR274" s="141"/>
      <c r="AS274" s="141"/>
      <c r="AT274" s="141"/>
      <c r="AU274" s="141"/>
      <c r="AV274" s="141"/>
      <c r="AW274" s="141"/>
      <c r="AX274" s="142"/>
    </row>
    <row r="275" spans="1:50">
      <c r="A275" s="1">
        <v>274</v>
      </c>
      <c r="H275" s="16"/>
      <c r="I275" s="17"/>
      <c r="J275" s="17"/>
      <c r="K275" s="17"/>
      <c r="L275" s="17"/>
      <c r="AA275" s="16"/>
      <c r="AB275" s="17"/>
      <c r="AC275" s="17"/>
      <c r="AO275" s="140"/>
      <c r="AP275" s="141"/>
      <c r="AQ275" s="141"/>
      <c r="AR275" s="141"/>
      <c r="AS275" s="141"/>
      <c r="AT275" s="141"/>
      <c r="AU275" s="141"/>
      <c r="AV275" s="141"/>
      <c r="AW275" s="141"/>
      <c r="AX275" s="142"/>
    </row>
    <row r="276" spans="1:50">
      <c r="A276" s="1">
        <v>275</v>
      </c>
      <c r="H276" s="16"/>
      <c r="I276" s="17"/>
      <c r="J276" s="17"/>
      <c r="K276" s="17"/>
      <c r="L276" s="17"/>
      <c r="AA276" s="16"/>
      <c r="AB276" s="17"/>
      <c r="AC276" s="17"/>
      <c r="AO276" s="140"/>
      <c r="AP276" s="141"/>
      <c r="AQ276" s="141"/>
      <c r="AR276" s="141"/>
      <c r="AS276" s="141"/>
      <c r="AT276" s="141"/>
      <c r="AU276" s="141"/>
      <c r="AV276" s="141"/>
      <c r="AW276" s="141"/>
      <c r="AX276" s="142"/>
    </row>
    <row r="277" spans="1:50">
      <c r="A277" s="1">
        <v>276</v>
      </c>
      <c r="H277" s="16"/>
      <c r="I277" s="17"/>
      <c r="J277" s="17"/>
      <c r="K277" s="17"/>
      <c r="L277" s="17"/>
      <c r="AA277" s="16"/>
      <c r="AB277" s="17"/>
      <c r="AC277" s="17"/>
      <c r="AO277" s="140"/>
      <c r="AP277" s="141"/>
      <c r="AQ277" s="141"/>
      <c r="AR277" s="141"/>
      <c r="AS277" s="141"/>
      <c r="AT277" s="141"/>
      <c r="AU277" s="141"/>
      <c r="AV277" s="141"/>
      <c r="AW277" s="141"/>
      <c r="AX277" s="142"/>
    </row>
    <row r="278" spans="1:50">
      <c r="A278" s="1">
        <v>277</v>
      </c>
      <c r="H278" s="16"/>
      <c r="I278" s="17"/>
      <c r="J278" s="17"/>
      <c r="K278" s="17"/>
      <c r="L278" s="17"/>
      <c r="AA278" s="16"/>
      <c r="AB278" s="17"/>
      <c r="AC278" s="17"/>
      <c r="AO278" s="140"/>
      <c r="AP278" s="141"/>
      <c r="AQ278" s="141"/>
      <c r="AR278" s="141"/>
      <c r="AS278" s="141"/>
      <c r="AT278" s="141"/>
      <c r="AU278" s="141"/>
      <c r="AV278" s="141"/>
      <c r="AW278" s="141"/>
      <c r="AX278" s="142"/>
    </row>
    <row r="279" spans="1:50">
      <c r="A279" s="1">
        <v>278</v>
      </c>
      <c r="H279" s="16"/>
      <c r="I279" s="17"/>
      <c r="J279" s="17"/>
      <c r="K279" s="17"/>
      <c r="L279" s="17"/>
      <c r="AA279" s="16"/>
      <c r="AB279" s="17"/>
      <c r="AC279" s="17"/>
      <c r="AO279" s="140"/>
      <c r="AP279" s="141"/>
      <c r="AQ279" s="141"/>
      <c r="AR279" s="141"/>
      <c r="AS279" s="141"/>
      <c r="AT279" s="141"/>
      <c r="AU279" s="141"/>
      <c r="AV279" s="141"/>
      <c r="AW279" s="141"/>
      <c r="AX279" s="142"/>
    </row>
    <row r="280" spans="1:50">
      <c r="A280" s="1">
        <v>279</v>
      </c>
      <c r="H280" s="16"/>
      <c r="I280" s="17"/>
      <c r="J280" s="17"/>
      <c r="K280" s="17"/>
      <c r="L280" s="17"/>
      <c r="AA280" s="16"/>
      <c r="AB280" s="17"/>
      <c r="AC280" s="17"/>
      <c r="AO280" s="140"/>
      <c r="AP280" s="141"/>
      <c r="AQ280" s="141"/>
      <c r="AR280" s="141"/>
      <c r="AS280" s="141"/>
      <c r="AT280" s="141"/>
      <c r="AU280" s="141"/>
      <c r="AV280" s="141"/>
      <c r="AW280" s="141"/>
      <c r="AX280" s="142"/>
    </row>
    <row r="281" spans="1:50">
      <c r="A281" s="1">
        <v>280</v>
      </c>
      <c r="H281" s="16"/>
      <c r="I281" s="17"/>
      <c r="J281" s="17"/>
      <c r="K281" s="17"/>
      <c r="L281" s="17"/>
      <c r="AA281" s="16"/>
      <c r="AB281" s="17"/>
      <c r="AC281" s="17"/>
      <c r="AO281" s="140"/>
      <c r="AP281" s="141"/>
      <c r="AQ281" s="141"/>
      <c r="AR281" s="141"/>
      <c r="AS281" s="141"/>
      <c r="AT281" s="141"/>
      <c r="AU281" s="141"/>
      <c r="AV281" s="141"/>
      <c r="AW281" s="141"/>
      <c r="AX281" s="142"/>
    </row>
    <row r="282" spans="1:50">
      <c r="A282" s="1">
        <v>281</v>
      </c>
      <c r="H282" s="16"/>
      <c r="I282" s="17"/>
      <c r="J282" s="17"/>
      <c r="K282" s="17"/>
      <c r="L282" s="17"/>
      <c r="AA282" s="16"/>
      <c r="AB282" s="17"/>
      <c r="AC282" s="17"/>
      <c r="AO282" s="140"/>
      <c r="AP282" s="141"/>
      <c r="AQ282" s="141"/>
      <c r="AR282" s="141"/>
      <c r="AS282" s="141"/>
      <c r="AT282" s="141"/>
      <c r="AU282" s="141"/>
      <c r="AV282" s="141"/>
      <c r="AW282" s="141"/>
      <c r="AX282" s="142"/>
    </row>
    <row r="283" spans="1:50">
      <c r="A283" s="1">
        <v>282</v>
      </c>
      <c r="H283" s="16"/>
      <c r="I283" s="17"/>
      <c r="J283" s="17"/>
      <c r="K283" s="17"/>
      <c r="L283" s="17"/>
      <c r="AA283" s="16"/>
      <c r="AB283" s="17"/>
      <c r="AC283" s="17"/>
      <c r="AO283" s="140"/>
      <c r="AP283" s="141"/>
      <c r="AQ283" s="141"/>
      <c r="AR283" s="141"/>
      <c r="AS283" s="141"/>
      <c r="AT283" s="141"/>
      <c r="AU283" s="141"/>
      <c r="AV283" s="141"/>
      <c r="AW283" s="141"/>
      <c r="AX283" s="142"/>
    </row>
    <row r="284" spans="1:50">
      <c r="A284" s="1">
        <v>283</v>
      </c>
      <c r="H284" s="16"/>
      <c r="I284" s="17"/>
      <c r="J284" s="17"/>
      <c r="K284" s="17"/>
      <c r="L284" s="17"/>
      <c r="AA284" s="16"/>
      <c r="AB284" s="17"/>
      <c r="AC284" s="17"/>
      <c r="AO284" s="140"/>
      <c r="AP284" s="141"/>
      <c r="AQ284" s="141"/>
      <c r="AR284" s="141"/>
      <c r="AS284" s="141"/>
      <c r="AT284" s="141"/>
      <c r="AU284" s="141"/>
      <c r="AV284" s="141"/>
      <c r="AW284" s="141"/>
      <c r="AX284" s="142"/>
    </row>
    <row r="285" spans="1:50">
      <c r="A285" s="1">
        <v>284</v>
      </c>
      <c r="H285" s="16"/>
      <c r="I285" s="17"/>
      <c r="J285" s="17"/>
      <c r="K285" s="17"/>
      <c r="L285" s="17"/>
      <c r="AA285" s="16"/>
      <c r="AB285" s="17"/>
      <c r="AC285" s="17"/>
      <c r="AO285" s="140"/>
      <c r="AP285" s="141"/>
      <c r="AQ285" s="141"/>
      <c r="AR285" s="141"/>
      <c r="AS285" s="141"/>
      <c r="AT285" s="141"/>
      <c r="AU285" s="141"/>
      <c r="AV285" s="141"/>
      <c r="AW285" s="141"/>
      <c r="AX285" s="142"/>
    </row>
    <row r="286" spans="1:50">
      <c r="A286" s="1">
        <v>285</v>
      </c>
      <c r="H286" s="16"/>
      <c r="I286" s="17"/>
      <c r="J286" s="17"/>
      <c r="K286" s="17"/>
      <c r="L286" s="17"/>
      <c r="AA286" s="16"/>
      <c r="AB286" s="17"/>
      <c r="AC286" s="17"/>
      <c r="AO286" s="140"/>
      <c r="AP286" s="141"/>
      <c r="AQ286" s="141"/>
      <c r="AR286" s="141"/>
      <c r="AS286" s="141"/>
      <c r="AT286" s="141"/>
      <c r="AU286" s="141"/>
      <c r="AV286" s="141"/>
      <c r="AW286" s="141"/>
      <c r="AX286" s="142"/>
    </row>
    <row r="287" spans="1:50">
      <c r="A287" s="1">
        <v>286</v>
      </c>
      <c r="H287" s="16"/>
      <c r="I287" s="17"/>
      <c r="J287" s="17"/>
      <c r="K287" s="17"/>
      <c r="L287" s="17"/>
      <c r="AA287" s="16"/>
      <c r="AB287" s="17"/>
      <c r="AC287" s="17"/>
      <c r="AO287" s="140"/>
      <c r="AP287" s="141"/>
      <c r="AQ287" s="141"/>
      <c r="AR287" s="141"/>
      <c r="AS287" s="141"/>
      <c r="AT287" s="141"/>
      <c r="AU287" s="141"/>
      <c r="AV287" s="141"/>
      <c r="AW287" s="141"/>
      <c r="AX287" s="142"/>
    </row>
    <row r="288" spans="1:50">
      <c r="A288" s="1">
        <v>287</v>
      </c>
      <c r="H288" s="16"/>
      <c r="I288" s="17"/>
      <c r="J288" s="17"/>
      <c r="K288" s="17"/>
      <c r="L288" s="17"/>
      <c r="AA288" s="16"/>
      <c r="AB288" s="17"/>
      <c r="AC288" s="17"/>
      <c r="AO288" s="140"/>
      <c r="AP288" s="141"/>
      <c r="AQ288" s="141"/>
      <c r="AR288" s="141"/>
      <c r="AS288" s="141"/>
      <c r="AT288" s="141"/>
      <c r="AU288" s="141"/>
      <c r="AV288" s="141"/>
      <c r="AW288" s="141"/>
      <c r="AX288" s="142"/>
    </row>
    <row r="289" spans="1:50">
      <c r="A289" s="1">
        <v>288</v>
      </c>
      <c r="H289" s="16"/>
      <c r="I289" s="17"/>
      <c r="J289" s="17"/>
      <c r="K289" s="17"/>
      <c r="L289" s="17"/>
      <c r="AA289" s="16"/>
      <c r="AB289" s="17"/>
      <c r="AC289" s="17"/>
      <c r="AO289" s="140"/>
      <c r="AP289" s="141"/>
      <c r="AQ289" s="141"/>
      <c r="AR289" s="141"/>
      <c r="AS289" s="141"/>
      <c r="AT289" s="141"/>
      <c r="AU289" s="141"/>
      <c r="AV289" s="141"/>
      <c r="AW289" s="141"/>
      <c r="AX289" s="142"/>
    </row>
    <row r="290" spans="1:50">
      <c r="A290" s="1">
        <v>289</v>
      </c>
      <c r="H290" s="16"/>
      <c r="I290" s="17"/>
      <c r="J290" s="17"/>
      <c r="K290" s="17"/>
      <c r="L290" s="17"/>
      <c r="AA290" s="16"/>
      <c r="AB290" s="17"/>
      <c r="AC290" s="17"/>
      <c r="AO290" s="140"/>
      <c r="AP290" s="141"/>
      <c r="AQ290" s="141"/>
      <c r="AR290" s="141"/>
      <c r="AS290" s="141"/>
      <c r="AT290" s="141"/>
      <c r="AU290" s="141"/>
      <c r="AV290" s="141"/>
      <c r="AW290" s="141"/>
      <c r="AX290" s="142"/>
    </row>
    <row r="291" spans="1:50">
      <c r="A291" s="1">
        <v>290</v>
      </c>
      <c r="H291" s="16"/>
      <c r="I291" s="17"/>
      <c r="J291" s="17"/>
      <c r="K291" s="17"/>
      <c r="L291" s="17"/>
      <c r="AA291" s="16"/>
      <c r="AB291" s="17"/>
      <c r="AC291" s="17"/>
      <c r="AO291" s="140"/>
      <c r="AP291" s="141"/>
      <c r="AQ291" s="141"/>
      <c r="AR291" s="141"/>
      <c r="AS291" s="141"/>
      <c r="AT291" s="141"/>
      <c r="AU291" s="141"/>
      <c r="AV291" s="141"/>
      <c r="AW291" s="141"/>
      <c r="AX291" s="142"/>
    </row>
    <row r="292" spans="1:50">
      <c r="A292" s="1">
        <v>291</v>
      </c>
      <c r="H292" s="16"/>
      <c r="I292" s="17"/>
      <c r="J292" s="17"/>
      <c r="K292" s="17"/>
      <c r="L292" s="17"/>
      <c r="AA292" s="16"/>
      <c r="AB292" s="17"/>
      <c r="AC292" s="17"/>
      <c r="AO292" s="140"/>
      <c r="AP292" s="141"/>
      <c r="AQ292" s="141"/>
      <c r="AR292" s="141"/>
      <c r="AS292" s="141"/>
      <c r="AT292" s="141"/>
      <c r="AU292" s="141"/>
      <c r="AV292" s="141"/>
      <c r="AW292" s="141"/>
      <c r="AX292" s="142"/>
    </row>
    <row r="293" spans="1:50">
      <c r="A293" s="1">
        <v>292</v>
      </c>
      <c r="H293" s="16"/>
      <c r="I293" s="17"/>
      <c r="J293" s="17"/>
      <c r="K293" s="17"/>
      <c r="L293" s="17"/>
      <c r="AA293" s="16"/>
      <c r="AB293" s="17"/>
      <c r="AC293" s="17"/>
      <c r="AO293" s="140"/>
      <c r="AP293" s="141"/>
      <c r="AQ293" s="141"/>
      <c r="AR293" s="141"/>
      <c r="AS293" s="141"/>
      <c r="AT293" s="141"/>
      <c r="AU293" s="141"/>
      <c r="AV293" s="141"/>
      <c r="AW293" s="141"/>
      <c r="AX293" s="142"/>
    </row>
    <row r="294" spans="1:50">
      <c r="A294" s="1">
        <v>293</v>
      </c>
      <c r="H294" s="16"/>
      <c r="I294" s="17"/>
      <c r="J294" s="17"/>
      <c r="K294" s="17"/>
      <c r="L294" s="17"/>
      <c r="AA294" s="16"/>
      <c r="AB294" s="17"/>
      <c r="AC294" s="17"/>
      <c r="AO294" s="140"/>
      <c r="AP294" s="141"/>
      <c r="AQ294" s="141"/>
      <c r="AR294" s="141"/>
      <c r="AS294" s="141"/>
      <c r="AT294" s="141"/>
      <c r="AU294" s="141"/>
      <c r="AV294" s="141"/>
      <c r="AW294" s="141"/>
      <c r="AX294" s="142"/>
    </row>
    <row r="295" spans="1:50">
      <c r="A295" s="1">
        <v>294</v>
      </c>
      <c r="H295" s="16"/>
      <c r="I295" s="17"/>
      <c r="J295" s="17"/>
      <c r="K295" s="17"/>
      <c r="L295" s="17"/>
      <c r="AA295" s="16"/>
      <c r="AB295" s="17"/>
      <c r="AC295" s="17"/>
      <c r="AO295" s="140"/>
      <c r="AP295" s="141"/>
      <c r="AQ295" s="141"/>
      <c r="AR295" s="141"/>
      <c r="AS295" s="141"/>
      <c r="AT295" s="141"/>
      <c r="AU295" s="141"/>
      <c r="AV295" s="141"/>
      <c r="AW295" s="141"/>
      <c r="AX295" s="142"/>
    </row>
    <row r="296" spans="1:50">
      <c r="A296" s="1">
        <v>295</v>
      </c>
      <c r="H296" s="16"/>
      <c r="I296" s="17"/>
      <c r="J296" s="17"/>
      <c r="K296" s="17"/>
      <c r="L296" s="17"/>
      <c r="AA296" s="16"/>
      <c r="AB296" s="17"/>
      <c r="AC296" s="17"/>
      <c r="AO296" s="140"/>
      <c r="AP296" s="141"/>
      <c r="AQ296" s="141"/>
      <c r="AR296" s="141"/>
      <c r="AS296" s="141"/>
      <c r="AT296" s="141"/>
      <c r="AU296" s="141"/>
      <c r="AV296" s="141"/>
      <c r="AW296" s="141"/>
      <c r="AX296" s="142"/>
    </row>
    <row r="297" spans="1:50">
      <c r="A297" s="1">
        <v>296</v>
      </c>
      <c r="H297" s="16"/>
      <c r="I297" s="17"/>
      <c r="J297" s="17"/>
      <c r="K297" s="17"/>
      <c r="L297" s="17"/>
      <c r="AA297" s="16"/>
      <c r="AB297" s="17"/>
      <c r="AC297" s="17"/>
      <c r="AO297" s="140"/>
      <c r="AP297" s="141"/>
      <c r="AQ297" s="141"/>
      <c r="AR297" s="141"/>
      <c r="AS297" s="141"/>
      <c r="AT297" s="141"/>
      <c r="AU297" s="141"/>
      <c r="AV297" s="141"/>
      <c r="AW297" s="141"/>
      <c r="AX297" s="142"/>
    </row>
    <row r="298" spans="1:50">
      <c r="A298" s="1">
        <v>297</v>
      </c>
      <c r="H298" s="16"/>
      <c r="I298" s="17"/>
      <c r="J298" s="17"/>
      <c r="K298" s="17"/>
      <c r="L298" s="17"/>
      <c r="AA298" s="16"/>
      <c r="AB298" s="17"/>
      <c r="AC298" s="17"/>
      <c r="AO298" s="140"/>
      <c r="AP298" s="141"/>
      <c r="AQ298" s="141"/>
      <c r="AR298" s="141"/>
      <c r="AS298" s="141"/>
      <c r="AT298" s="141"/>
      <c r="AU298" s="141"/>
      <c r="AV298" s="141"/>
      <c r="AW298" s="141"/>
      <c r="AX298" s="142"/>
    </row>
    <row r="299" spans="1:50">
      <c r="A299" s="1">
        <v>298</v>
      </c>
      <c r="H299" s="16"/>
      <c r="I299" s="17"/>
      <c r="J299" s="17"/>
      <c r="K299" s="17"/>
      <c r="L299" s="17"/>
      <c r="AA299" s="16"/>
      <c r="AB299" s="17"/>
      <c r="AC299" s="17"/>
      <c r="AO299" s="140"/>
      <c r="AP299" s="141"/>
      <c r="AQ299" s="141"/>
      <c r="AR299" s="141"/>
      <c r="AS299" s="141"/>
      <c r="AT299" s="141"/>
      <c r="AU299" s="141"/>
      <c r="AV299" s="141"/>
      <c r="AW299" s="141"/>
      <c r="AX299" s="142"/>
    </row>
    <row r="300" spans="1:50">
      <c r="A300" s="1">
        <v>299</v>
      </c>
      <c r="H300" s="16"/>
      <c r="I300" s="17"/>
      <c r="J300" s="17"/>
      <c r="K300" s="17"/>
      <c r="L300" s="17"/>
      <c r="AA300" s="16"/>
      <c r="AB300" s="17"/>
      <c r="AC300" s="17"/>
      <c r="AO300" s="140"/>
      <c r="AP300" s="141"/>
      <c r="AQ300" s="141"/>
      <c r="AR300" s="141"/>
      <c r="AS300" s="141"/>
      <c r="AT300" s="141"/>
      <c r="AU300" s="141"/>
      <c r="AV300" s="141"/>
      <c r="AW300" s="141"/>
      <c r="AX300" s="142"/>
    </row>
    <row r="301" spans="1:50">
      <c r="A301" s="1">
        <v>300</v>
      </c>
      <c r="H301" s="16"/>
      <c r="I301" s="17"/>
      <c r="J301" s="17"/>
      <c r="K301" s="17"/>
      <c r="L301" s="17"/>
      <c r="AA301" s="16"/>
      <c r="AB301" s="17"/>
      <c r="AC301" s="17"/>
      <c r="AO301" s="140"/>
      <c r="AP301" s="141"/>
      <c r="AQ301" s="141"/>
      <c r="AR301" s="141"/>
      <c r="AS301" s="141"/>
      <c r="AT301" s="141"/>
      <c r="AU301" s="141"/>
      <c r="AV301" s="141"/>
      <c r="AW301" s="141"/>
      <c r="AX301" s="142"/>
    </row>
    <row r="302" spans="1:50">
      <c r="A302" s="1">
        <v>301</v>
      </c>
      <c r="H302" s="16"/>
      <c r="I302" s="17"/>
      <c r="J302" s="17"/>
      <c r="K302" s="17"/>
      <c r="L302" s="17"/>
      <c r="AA302" s="16"/>
      <c r="AB302" s="17"/>
      <c r="AC302" s="17"/>
      <c r="AO302" s="140"/>
      <c r="AP302" s="141"/>
      <c r="AQ302" s="141"/>
      <c r="AR302" s="141"/>
      <c r="AS302" s="141"/>
      <c r="AT302" s="141"/>
      <c r="AU302" s="141"/>
      <c r="AV302" s="141"/>
      <c r="AW302" s="141"/>
      <c r="AX302" s="142"/>
    </row>
    <row r="303" spans="1:50">
      <c r="A303" s="1">
        <v>302</v>
      </c>
      <c r="H303" s="16"/>
      <c r="I303" s="17"/>
      <c r="J303" s="17"/>
      <c r="K303" s="17"/>
      <c r="L303" s="17"/>
      <c r="AA303" s="16"/>
      <c r="AB303" s="17"/>
      <c r="AC303" s="17"/>
      <c r="AO303" s="140"/>
      <c r="AP303" s="141"/>
      <c r="AQ303" s="141"/>
      <c r="AR303" s="141"/>
      <c r="AS303" s="141"/>
      <c r="AT303" s="141"/>
      <c r="AU303" s="141"/>
      <c r="AV303" s="141"/>
      <c r="AW303" s="141"/>
      <c r="AX303" s="142"/>
    </row>
    <row r="304" spans="1:50">
      <c r="A304" s="1">
        <v>303</v>
      </c>
      <c r="H304" s="16"/>
      <c r="I304" s="17"/>
      <c r="J304" s="17"/>
      <c r="K304" s="17"/>
      <c r="L304" s="17"/>
      <c r="AA304" s="16"/>
      <c r="AB304" s="17"/>
      <c r="AC304" s="17"/>
      <c r="AO304" s="140"/>
      <c r="AP304" s="141"/>
      <c r="AQ304" s="141"/>
      <c r="AR304" s="141"/>
      <c r="AS304" s="141"/>
      <c r="AT304" s="141"/>
      <c r="AU304" s="141"/>
      <c r="AV304" s="141"/>
      <c r="AW304" s="141"/>
      <c r="AX304" s="142"/>
    </row>
    <row r="305" spans="1:50">
      <c r="A305" s="1">
        <v>304</v>
      </c>
      <c r="H305" s="16"/>
      <c r="I305" s="17"/>
      <c r="J305" s="17"/>
      <c r="K305" s="17"/>
      <c r="L305" s="17"/>
      <c r="AA305" s="16"/>
      <c r="AB305" s="17"/>
      <c r="AC305" s="17"/>
      <c r="AO305" s="140"/>
      <c r="AP305" s="141"/>
      <c r="AQ305" s="141"/>
      <c r="AR305" s="141"/>
      <c r="AS305" s="141"/>
      <c r="AT305" s="141"/>
      <c r="AU305" s="141"/>
      <c r="AV305" s="141"/>
      <c r="AW305" s="141"/>
      <c r="AX305" s="142"/>
    </row>
    <row r="306" spans="1:50">
      <c r="A306" s="1">
        <v>305</v>
      </c>
      <c r="H306" s="16"/>
      <c r="I306" s="17"/>
      <c r="J306" s="17"/>
      <c r="K306" s="17"/>
      <c r="L306" s="17"/>
      <c r="AA306" s="16"/>
      <c r="AB306" s="17"/>
      <c r="AC306" s="17"/>
      <c r="AO306" s="140"/>
      <c r="AP306" s="141"/>
      <c r="AQ306" s="141"/>
      <c r="AR306" s="141"/>
      <c r="AS306" s="141"/>
      <c r="AT306" s="141"/>
      <c r="AU306" s="141"/>
      <c r="AV306" s="141"/>
      <c r="AW306" s="141"/>
      <c r="AX306" s="142"/>
    </row>
    <row r="307" spans="1:50">
      <c r="A307" s="1">
        <v>306</v>
      </c>
      <c r="H307" s="16"/>
      <c r="I307" s="17"/>
      <c r="J307" s="17"/>
      <c r="K307" s="17"/>
      <c r="L307" s="17"/>
      <c r="AA307" s="16"/>
      <c r="AB307" s="17"/>
      <c r="AC307" s="17"/>
      <c r="AO307" s="140"/>
      <c r="AP307" s="141"/>
      <c r="AQ307" s="141"/>
      <c r="AR307" s="141"/>
      <c r="AS307" s="141"/>
      <c r="AT307" s="141"/>
      <c r="AU307" s="141"/>
      <c r="AV307" s="141"/>
      <c r="AW307" s="141"/>
      <c r="AX307" s="142"/>
    </row>
    <row r="308" spans="1:50">
      <c r="A308" s="1">
        <v>307</v>
      </c>
      <c r="H308" s="16"/>
      <c r="I308" s="17"/>
      <c r="J308" s="17"/>
      <c r="K308" s="17"/>
      <c r="L308" s="17"/>
      <c r="AA308" s="16"/>
      <c r="AB308" s="17"/>
      <c r="AC308" s="17"/>
      <c r="AO308" s="140"/>
      <c r="AP308" s="141"/>
      <c r="AQ308" s="141"/>
      <c r="AR308" s="141"/>
      <c r="AS308" s="141"/>
      <c r="AT308" s="141"/>
      <c r="AU308" s="141"/>
      <c r="AV308" s="141"/>
      <c r="AW308" s="141"/>
      <c r="AX308" s="142"/>
    </row>
    <row r="309" spans="1:50">
      <c r="A309" s="1">
        <v>308</v>
      </c>
      <c r="H309" s="16"/>
      <c r="I309" s="17"/>
      <c r="J309" s="17"/>
      <c r="K309" s="17"/>
      <c r="L309" s="17"/>
      <c r="AA309" s="16"/>
      <c r="AB309" s="17"/>
      <c r="AC309" s="17"/>
      <c r="AO309" s="140"/>
      <c r="AP309" s="141"/>
      <c r="AQ309" s="141"/>
      <c r="AR309" s="141"/>
      <c r="AS309" s="141"/>
      <c r="AT309" s="141"/>
      <c r="AU309" s="141"/>
      <c r="AV309" s="141"/>
      <c r="AW309" s="141"/>
      <c r="AX309" s="142"/>
    </row>
    <row r="310" spans="1:50">
      <c r="A310" s="1">
        <v>309</v>
      </c>
      <c r="H310" s="16"/>
      <c r="I310" s="17"/>
      <c r="J310" s="17"/>
      <c r="K310" s="17"/>
      <c r="L310" s="17"/>
      <c r="AA310" s="16"/>
      <c r="AB310" s="17"/>
      <c r="AC310" s="17"/>
      <c r="AO310" s="140"/>
      <c r="AP310" s="141"/>
      <c r="AQ310" s="141"/>
      <c r="AR310" s="141"/>
      <c r="AS310" s="141"/>
      <c r="AT310" s="141"/>
      <c r="AU310" s="141"/>
      <c r="AV310" s="141"/>
      <c r="AW310" s="141"/>
      <c r="AX310" s="142"/>
    </row>
    <row r="311" spans="1:50">
      <c r="A311" s="1">
        <v>310</v>
      </c>
      <c r="H311" s="16"/>
      <c r="I311" s="17"/>
      <c r="J311" s="17"/>
      <c r="K311" s="17"/>
      <c r="L311" s="17"/>
      <c r="AA311" s="16"/>
      <c r="AB311" s="17"/>
      <c r="AC311" s="17"/>
      <c r="AO311" s="140"/>
      <c r="AP311" s="141"/>
      <c r="AQ311" s="141"/>
      <c r="AR311" s="141"/>
      <c r="AS311" s="141"/>
      <c r="AT311" s="141"/>
      <c r="AU311" s="141"/>
      <c r="AV311" s="141"/>
      <c r="AW311" s="141"/>
      <c r="AX311" s="142"/>
    </row>
    <row r="312" spans="1:50">
      <c r="A312" s="1">
        <v>311</v>
      </c>
      <c r="H312" s="16"/>
      <c r="I312" s="17"/>
      <c r="J312" s="17"/>
      <c r="K312" s="17"/>
      <c r="L312" s="17"/>
      <c r="AA312" s="16"/>
      <c r="AB312" s="17"/>
      <c r="AC312" s="17"/>
      <c r="AO312" s="140"/>
      <c r="AP312" s="141"/>
      <c r="AQ312" s="141"/>
      <c r="AR312" s="141"/>
      <c r="AS312" s="141"/>
      <c r="AT312" s="141"/>
      <c r="AU312" s="141"/>
      <c r="AV312" s="141"/>
      <c r="AW312" s="141"/>
      <c r="AX312" s="142"/>
    </row>
    <row r="313" spans="1:50">
      <c r="A313" s="1">
        <v>312</v>
      </c>
      <c r="H313" s="16"/>
      <c r="I313" s="17"/>
      <c r="J313" s="17"/>
      <c r="K313" s="17"/>
      <c r="L313" s="17"/>
      <c r="AA313" s="16"/>
      <c r="AB313" s="17"/>
      <c r="AC313" s="17"/>
      <c r="AO313" s="140"/>
      <c r="AP313" s="141"/>
      <c r="AQ313" s="141"/>
      <c r="AR313" s="141"/>
      <c r="AS313" s="141"/>
      <c r="AT313" s="141"/>
      <c r="AU313" s="141"/>
      <c r="AV313" s="141"/>
      <c r="AW313" s="141"/>
      <c r="AX313" s="142"/>
    </row>
    <row r="314" spans="1:50">
      <c r="A314" s="1">
        <v>313</v>
      </c>
      <c r="H314" s="16"/>
      <c r="I314" s="17"/>
      <c r="J314" s="17"/>
      <c r="K314" s="17"/>
      <c r="L314" s="17"/>
      <c r="AA314" s="16"/>
      <c r="AB314" s="17"/>
      <c r="AC314" s="17"/>
      <c r="AO314" s="140"/>
      <c r="AP314" s="141"/>
      <c r="AQ314" s="141"/>
      <c r="AR314" s="141"/>
      <c r="AS314" s="141"/>
      <c r="AT314" s="141"/>
      <c r="AU314" s="141"/>
      <c r="AV314" s="141"/>
      <c r="AW314" s="141"/>
      <c r="AX314" s="142"/>
    </row>
    <row r="315" spans="1:50">
      <c r="A315" s="1">
        <v>314</v>
      </c>
      <c r="H315" s="16"/>
      <c r="I315" s="17"/>
      <c r="J315" s="17"/>
      <c r="K315" s="17"/>
      <c r="L315" s="17"/>
      <c r="AA315" s="16"/>
      <c r="AB315" s="17"/>
      <c r="AC315" s="17"/>
      <c r="AO315" s="140"/>
      <c r="AP315" s="141"/>
      <c r="AQ315" s="141"/>
      <c r="AR315" s="141"/>
      <c r="AS315" s="141"/>
      <c r="AT315" s="141"/>
      <c r="AU315" s="141"/>
      <c r="AV315" s="141"/>
      <c r="AW315" s="141"/>
      <c r="AX315" s="142"/>
    </row>
    <row r="316" spans="1:50">
      <c r="A316" s="1">
        <v>315</v>
      </c>
      <c r="H316" s="16"/>
      <c r="I316" s="17"/>
      <c r="J316" s="17"/>
      <c r="K316" s="17"/>
      <c r="L316" s="17"/>
      <c r="AA316" s="16"/>
      <c r="AB316" s="17"/>
      <c r="AC316" s="17"/>
      <c r="AO316" s="140"/>
      <c r="AP316" s="141"/>
      <c r="AQ316" s="141"/>
      <c r="AR316" s="141"/>
      <c r="AS316" s="141"/>
      <c r="AT316" s="141"/>
      <c r="AU316" s="141"/>
      <c r="AV316" s="141"/>
      <c r="AW316" s="141"/>
      <c r="AX316" s="142"/>
    </row>
    <row r="317" spans="1:50">
      <c r="A317" s="1">
        <v>316</v>
      </c>
      <c r="H317" s="16"/>
      <c r="I317" s="17"/>
      <c r="J317" s="17"/>
      <c r="K317" s="17"/>
      <c r="L317" s="17"/>
      <c r="AA317" s="16"/>
      <c r="AB317" s="17"/>
      <c r="AC317" s="17"/>
      <c r="AO317" s="140"/>
      <c r="AP317" s="141"/>
      <c r="AQ317" s="141"/>
      <c r="AR317" s="141"/>
      <c r="AS317" s="141"/>
      <c r="AT317" s="141"/>
      <c r="AU317" s="141"/>
      <c r="AV317" s="141"/>
      <c r="AW317" s="141"/>
      <c r="AX317" s="142"/>
    </row>
    <row r="318" spans="1:50">
      <c r="A318" s="1">
        <v>317</v>
      </c>
      <c r="H318" s="16"/>
      <c r="I318" s="17"/>
      <c r="J318" s="17"/>
      <c r="K318" s="17"/>
      <c r="L318" s="17"/>
      <c r="AA318" s="16"/>
      <c r="AB318" s="17"/>
      <c r="AC318" s="17"/>
      <c r="AO318" s="140"/>
      <c r="AP318" s="141"/>
      <c r="AQ318" s="141"/>
      <c r="AR318" s="141"/>
      <c r="AS318" s="141"/>
      <c r="AT318" s="141"/>
      <c r="AU318" s="141"/>
      <c r="AV318" s="141"/>
      <c r="AW318" s="141"/>
      <c r="AX318" s="142"/>
    </row>
    <row r="319" spans="1:50">
      <c r="A319" s="1">
        <v>318</v>
      </c>
      <c r="H319" s="16"/>
      <c r="I319" s="17"/>
      <c r="J319" s="17"/>
      <c r="K319" s="17"/>
      <c r="L319" s="17"/>
      <c r="AA319" s="16"/>
      <c r="AB319" s="17"/>
      <c r="AC319" s="17"/>
      <c r="AO319" s="140"/>
      <c r="AP319" s="141"/>
      <c r="AQ319" s="141"/>
      <c r="AR319" s="141"/>
      <c r="AS319" s="141"/>
      <c r="AT319" s="141"/>
      <c r="AU319" s="141"/>
      <c r="AV319" s="141"/>
      <c r="AW319" s="141"/>
      <c r="AX319" s="142"/>
    </row>
    <row r="320" spans="1:50">
      <c r="A320" s="1">
        <v>319</v>
      </c>
      <c r="H320" s="16"/>
      <c r="I320" s="17"/>
      <c r="J320" s="17"/>
      <c r="K320" s="17"/>
      <c r="L320" s="17"/>
      <c r="AA320" s="16"/>
      <c r="AB320" s="17"/>
      <c r="AC320" s="17"/>
      <c r="AO320" s="140"/>
      <c r="AP320" s="141"/>
      <c r="AQ320" s="141"/>
      <c r="AR320" s="141"/>
      <c r="AS320" s="141"/>
      <c r="AT320" s="141"/>
      <c r="AU320" s="141"/>
      <c r="AV320" s="141"/>
      <c r="AW320" s="141"/>
      <c r="AX320" s="142"/>
    </row>
    <row r="321" spans="1:50">
      <c r="A321" s="1">
        <v>320</v>
      </c>
      <c r="H321" s="16"/>
      <c r="I321" s="17"/>
      <c r="J321" s="17"/>
      <c r="K321" s="17"/>
      <c r="L321" s="17"/>
      <c r="AA321" s="16"/>
      <c r="AB321" s="17"/>
      <c r="AC321" s="17"/>
      <c r="AO321" s="140"/>
      <c r="AP321" s="141"/>
      <c r="AQ321" s="141"/>
      <c r="AR321" s="141"/>
      <c r="AS321" s="141"/>
      <c r="AT321" s="141"/>
      <c r="AU321" s="141"/>
      <c r="AV321" s="141"/>
      <c r="AW321" s="141"/>
      <c r="AX321" s="142"/>
    </row>
    <row r="322" spans="1:50">
      <c r="A322" s="1">
        <v>321</v>
      </c>
      <c r="H322" s="16"/>
      <c r="I322" s="17"/>
      <c r="J322" s="17"/>
      <c r="K322" s="17"/>
      <c r="L322" s="17"/>
      <c r="AA322" s="16"/>
      <c r="AB322" s="17"/>
      <c r="AC322" s="17"/>
      <c r="AO322" s="140"/>
      <c r="AP322" s="141"/>
      <c r="AQ322" s="141"/>
      <c r="AR322" s="141"/>
      <c r="AS322" s="141"/>
      <c r="AT322" s="141"/>
      <c r="AU322" s="141"/>
      <c r="AV322" s="141"/>
      <c r="AW322" s="141"/>
      <c r="AX322" s="142"/>
    </row>
    <row r="323" spans="1:50">
      <c r="A323" s="1">
        <v>322</v>
      </c>
      <c r="H323" s="16"/>
      <c r="I323" s="17"/>
      <c r="J323" s="17"/>
      <c r="K323" s="17"/>
      <c r="L323" s="17"/>
      <c r="AA323" s="16"/>
      <c r="AB323" s="17"/>
      <c r="AC323" s="17"/>
      <c r="AO323" s="140"/>
      <c r="AP323" s="141"/>
      <c r="AQ323" s="141"/>
      <c r="AR323" s="141"/>
      <c r="AS323" s="141"/>
      <c r="AT323" s="141"/>
      <c r="AU323" s="141"/>
      <c r="AV323" s="141"/>
      <c r="AW323" s="141"/>
      <c r="AX323" s="142"/>
    </row>
    <row r="324" spans="1:50">
      <c r="A324" s="1">
        <v>323</v>
      </c>
      <c r="H324" s="16"/>
      <c r="I324" s="17"/>
      <c r="J324" s="17"/>
      <c r="K324" s="17"/>
      <c r="L324" s="17"/>
      <c r="AA324" s="16"/>
      <c r="AB324" s="17"/>
      <c r="AC324" s="17"/>
      <c r="AO324" s="140"/>
      <c r="AP324" s="141"/>
      <c r="AQ324" s="141"/>
      <c r="AR324" s="141"/>
      <c r="AS324" s="141"/>
      <c r="AT324" s="141"/>
      <c r="AU324" s="141"/>
      <c r="AV324" s="141"/>
      <c r="AW324" s="141"/>
      <c r="AX324" s="142"/>
    </row>
    <row r="325" spans="1:50">
      <c r="A325" s="1">
        <v>324</v>
      </c>
      <c r="H325" s="16"/>
      <c r="I325" s="17"/>
      <c r="J325" s="17"/>
      <c r="K325" s="17"/>
      <c r="L325" s="17"/>
      <c r="AA325" s="16"/>
      <c r="AB325" s="17"/>
      <c r="AC325" s="17"/>
      <c r="AO325" s="140"/>
      <c r="AP325" s="141"/>
      <c r="AQ325" s="141"/>
      <c r="AR325" s="141"/>
      <c r="AS325" s="141"/>
      <c r="AT325" s="141"/>
      <c r="AU325" s="141"/>
      <c r="AV325" s="141"/>
      <c r="AW325" s="141"/>
      <c r="AX325" s="142"/>
    </row>
    <row r="326" spans="1:50">
      <c r="A326" s="1">
        <v>325</v>
      </c>
      <c r="H326" s="16"/>
      <c r="I326" s="17"/>
      <c r="J326" s="17"/>
      <c r="K326" s="17"/>
      <c r="L326" s="17"/>
      <c r="AA326" s="16"/>
      <c r="AB326" s="17"/>
      <c r="AC326" s="17"/>
      <c r="AO326" s="140"/>
      <c r="AP326" s="141"/>
      <c r="AQ326" s="141"/>
      <c r="AR326" s="141"/>
      <c r="AS326" s="141"/>
      <c r="AT326" s="141"/>
      <c r="AU326" s="141"/>
      <c r="AV326" s="141"/>
      <c r="AW326" s="141"/>
      <c r="AX326" s="142"/>
    </row>
    <row r="327" spans="1:50">
      <c r="A327" s="1">
        <v>326</v>
      </c>
      <c r="H327" s="16"/>
      <c r="I327" s="17"/>
      <c r="J327" s="17"/>
      <c r="K327" s="17"/>
      <c r="L327" s="17"/>
      <c r="AA327" s="16"/>
      <c r="AB327" s="17"/>
      <c r="AC327" s="17"/>
      <c r="AO327" s="140"/>
      <c r="AP327" s="141"/>
      <c r="AQ327" s="141"/>
      <c r="AR327" s="141"/>
      <c r="AS327" s="141"/>
      <c r="AT327" s="141"/>
      <c r="AU327" s="141"/>
      <c r="AV327" s="141"/>
      <c r="AW327" s="141"/>
      <c r="AX327" s="142"/>
    </row>
    <row r="328" spans="1:50">
      <c r="A328" s="1">
        <v>327</v>
      </c>
      <c r="H328" s="16"/>
      <c r="I328" s="17"/>
      <c r="J328" s="17"/>
      <c r="K328" s="17"/>
      <c r="L328" s="17"/>
      <c r="AA328" s="16"/>
      <c r="AB328" s="17"/>
      <c r="AC328" s="17"/>
      <c r="AO328" s="140"/>
      <c r="AP328" s="141"/>
      <c r="AQ328" s="141"/>
      <c r="AR328" s="141"/>
      <c r="AS328" s="141"/>
      <c r="AT328" s="141"/>
      <c r="AU328" s="141"/>
      <c r="AV328" s="141"/>
      <c r="AW328" s="141"/>
      <c r="AX328" s="142"/>
    </row>
    <row r="329" spans="1:50">
      <c r="A329" s="1">
        <v>328</v>
      </c>
      <c r="H329" s="16"/>
      <c r="I329" s="17"/>
      <c r="J329" s="17"/>
      <c r="K329" s="17"/>
      <c r="L329" s="17"/>
      <c r="AA329" s="16"/>
      <c r="AB329" s="17"/>
      <c r="AC329" s="17"/>
      <c r="AO329" s="140"/>
      <c r="AP329" s="141"/>
      <c r="AQ329" s="141"/>
      <c r="AR329" s="141"/>
      <c r="AS329" s="141"/>
      <c r="AT329" s="141"/>
      <c r="AU329" s="141"/>
      <c r="AV329" s="141"/>
      <c r="AW329" s="141"/>
      <c r="AX329" s="142"/>
    </row>
    <row r="330" spans="1:50">
      <c r="A330" s="1">
        <v>329</v>
      </c>
      <c r="H330" s="16"/>
      <c r="I330" s="17"/>
      <c r="J330" s="17"/>
      <c r="K330" s="17"/>
      <c r="L330" s="17"/>
      <c r="AA330" s="16"/>
      <c r="AB330" s="17"/>
      <c r="AC330" s="17"/>
      <c r="AO330" s="140"/>
      <c r="AP330" s="141"/>
      <c r="AQ330" s="141"/>
      <c r="AR330" s="141"/>
      <c r="AS330" s="141"/>
      <c r="AT330" s="141"/>
      <c r="AU330" s="141"/>
      <c r="AV330" s="141"/>
      <c r="AW330" s="141"/>
      <c r="AX330" s="142"/>
    </row>
    <row r="331" spans="1:50">
      <c r="A331" s="1">
        <v>330</v>
      </c>
      <c r="H331" s="16"/>
      <c r="I331" s="17"/>
      <c r="J331" s="17"/>
      <c r="K331" s="17"/>
      <c r="L331" s="17"/>
      <c r="AA331" s="16"/>
      <c r="AB331" s="17"/>
      <c r="AC331" s="17"/>
      <c r="AO331" s="140"/>
      <c r="AP331" s="141"/>
      <c r="AQ331" s="141"/>
      <c r="AR331" s="141"/>
      <c r="AS331" s="141"/>
      <c r="AT331" s="141"/>
      <c r="AU331" s="141"/>
      <c r="AV331" s="141"/>
      <c r="AW331" s="141"/>
      <c r="AX331" s="142"/>
    </row>
    <row r="332" spans="1:50">
      <c r="A332" s="1">
        <v>331</v>
      </c>
      <c r="H332" s="16"/>
      <c r="I332" s="17"/>
      <c r="J332" s="17"/>
      <c r="K332" s="17"/>
      <c r="L332" s="17"/>
      <c r="AA332" s="16"/>
      <c r="AB332" s="17"/>
      <c r="AC332" s="17"/>
      <c r="AO332" s="140"/>
      <c r="AP332" s="141"/>
      <c r="AQ332" s="141"/>
      <c r="AR332" s="141"/>
      <c r="AS332" s="141"/>
      <c r="AT332" s="141"/>
      <c r="AU332" s="141"/>
      <c r="AV332" s="141"/>
      <c r="AW332" s="141"/>
      <c r="AX332" s="142"/>
    </row>
    <row r="333" spans="1:50">
      <c r="A333" s="1">
        <v>332</v>
      </c>
      <c r="H333" s="16"/>
      <c r="I333" s="17"/>
      <c r="J333" s="17"/>
      <c r="K333" s="17"/>
      <c r="L333" s="17"/>
      <c r="AA333" s="16"/>
      <c r="AB333" s="17"/>
      <c r="AC333" s="17"/>
      <c r="AO333" s="140"/>
      <c r="AP333" s="141"/>
      <c r="AQ333" s="141"/>
      <c r="AR333" s="141"/>
      <c r="AS333" s="141"/>
      <c r="AT333" s="141"/>
      <c r="AU333" s="141"/>
      <c r="AV333" s="141"/>
      <c r="AW333" s="141"/>
      <c r="AX333" s="142"/>
    </row>
    <row r="334" spans="1:50">
      <c r="A334" s="1">
        <v>333</v>
      </c>
      <c r="H334" s="16"/>
      <c r="I334" s="17"/>
      <c r="J334" s="17"/>
      <c r="K334" s="17"/>
      <c r="L334" s="17"/>
      <c r="AA334" s="16"/>
      <c r="AB334" s="17"/>
      <c r="AC334" s="17"/>
      <c r="AO334" s="140"/>
      <c r="AP334" s="141"/>
      <c r="AQ334" s="141"/>
      <c r="AR334" s="141"/>
      <c r="AS334" s="141"/>
      <c r="AT334" s="141"/>
      <c r="AU334" s="141"/>
      <c r="AV334" s="141"/>
      <c r="AW334" s="141"/>
      <c r="AX334" s="142"/>
    </row>
    <row r="335" spans="1:50">
      <c r="A335" s="1">
        <v>334</v>
      </c>
      <c r="H335" s="16"/>
      <c r="I335" s="17"/>
      <c r="J335" s="17"/>
      <c r="K335" s="17"/>
      <c r="L335" s="17"/>
      <c r="AA335" s="16"/>
      <c r="AB335" s="17"/>
      <c r="AC335" s="17"/>
      <c r="AO335" s="140"/>
      <c r="AP335" s="141"/>
      <c r="AQ335" s="141"/>
      <c r="AR335" s="141"/>
      <c r="AS335" s="141"/>
      <c r="AT335" s="141"/>
      <c r="AU335" s="141"/>
      <c r="AV335" s="141"/>
      <c r="AW335" s="141"/>
      <c r="AX335" s="142"/>
    </row>
    <row r="336" spans="1:50">
      <c r="A336" s="1">
        <v>335</v>
      </c>
      <c r="H336" s="16"/>
      <c r="I336" s="17"/>
      <c r="J336" s="17"/>
      <c r="K336" s="17"/>
      <c r="L336" s="17"/>
      <c r="AA336" s="16"/>
      <c r="AB336" s="17"/>
      <c r="AC336" s="17"/>
      <c r="AO336" s="140"/>
      <c r="AP336" s="141"/>
      <c r="AQ336" s="141"/>
      <c r="AR336" s="141"/>
      <c r="AS336" s="141"/>
      <c r="AT336" s="141"/>
      <c r="AU336" s="141"/>
      <c r="AV336" s="141"/>
      <c r="AW336" s="141"/>
      <c r="AX336" s="142"/>
    </row>
    <row r="337" spans="1:50">
      <c r="A337" s="1">
        <v>336</v>
      </c>
      <c r="H337" s="16"/>
      <c r="I337" s="17"/>
      <c r="J337" s="17"/>
      <c r="K337" s="17"/>
      <c r="L337" s="17"/>
      <c r="AA337" s="16"/>
      <c r="AB337" s="17"/>
      <c r="AC337" s="17"/>
      <c r="AO337" s="140"/>
      <c r="AP337" s="141"/>
      <c r="AQ337" s="141"/>
      <c r="AR337" s="141"/>
      <c r="AS337" s="141"/>
      <c r="AT337" s="141"/>
      <c r="AU337" s="141"/>
      <c r="AV337" s="141"/>
      <c r="AW337" s="141"/>
      <c r="AX337" s="142"/>
    </row>
    <row r="338" spans="1:50">
      <c r="A338" s="1">
        <v>337</v>
      </c>
      <c r="H338" s="16"/>
      <c r="I338" s="17"/>
      <c r="J338" s="17"/>
      <c r="K338" s="17"/>
      <c r="L338" s="17"/>
      <c r="AA338" s="16"/>
      <c r="AB338" s="17"/>
      <c r="AC338" s="17"/>
      <c r="AO338" s="140"/>
      <c r="AP338" s="141"/>
      <c r="AQ338" s="141"/>
      <c r="AR338" s="141"/>
      <c r="AS338" s="141"/>
      <c r="AT338" s="141"/>
      <c r="AU338" s="141"/>
      <c r="AV338" s="141"/>
      <c r="AW338" s="141"/>
      <c r="AX338" s="142"/>
    </row>
    <row r="339" spans="1:50">
      <c r="A339" s="1">
        <v>338</v>
      </c>
      <c r="H339" s="16"/>
      <c r="I339" s="17"/>
      <c r="J339" s="17"/>
      <c r="K339" s="17"/>
      <c r="L339" s="17"/>
      <c r="AA339" s="16"/>
      <c r="AB339" s="17"/>
      <c r="AC339" s="17"/>
      <c r="AO339" s="140"/>
      <c r="AP339" s="141"/>
      <c r="AQ339" s="141"/>
      <c r="AR339" s="141"/>
      <c r="AS339" s="141"/>
      <c r="AT339" s="141"/>
      <c r="AU339" s="141"/>
      <c r="AV339" s="141"/>
      <c r="AW339" s="141"/>
      <c r="AX339" s="142"/>
    </row>
    <row r="340" spans="1:50">
      <c r="A340" s="1">
        <v>339</v>
      </c>
      <c r="H340" s="16"/>
      <c r="I340" s="17"/>
      <c r="J340" s="17"/>
      <c r="K340" s="17"/>
      <c r="L340" s="17"/>
      <c r="AA340" s="16"/>
      <c r="AB340" s="17"/>
      <c r="AC340" s="17"/>
      <c r="AO340" s="140"/>
      <c r="AP340" s="141"/>
      <c r="AQ340" s="141"/>
      <c r="AR340" s="141"/>
      <c r="AS340" s="141"/>
      <c r="AT340" s="141"/>
      <c r="AU340" s="141"/>
      <c r="AV340" s="141"/>
      <c r="AW340" s="141"/>
      <c r="AX340" s="142"/>
    </row>
    <row r="341" spans="1:50">
      <c r="A341" s="1">
        <v>340</v>
      </c>
      <c r="H341" s="16"/>
      <c r="I341" s="17"/>
      <c r="J341" s="17"/>
      <c r="K341" s="17"/>
      <c r="L341" s="17"/>
      <c r="AA341" s="16"/>
      <c r="AB341" s="17"/>
      <c r="AC341" s="17"/>
      <c r="AO341" s="140"/>
      <c r="AP341" s="141"/>
      <c r="AQ341" s="141"/>
      <c r="AR341" s="141"/>
      <c r="AS341" s="141"/>
      <c r="AT341" s="141"/>
      <c r="AU341" s="141"/>
      <c r="AV341" s="141"/>
      <c r="AW341" s="141"/>
      <c r="AX341" s="142"/>
    </row>
    <row r="342" spans="1:50">
      <c r="A342" s="1">
        <v>341</v>
      </c>
      <c r="H342" s="16"/>
      <c r="I342" s="17"/>
      <c r="J342" s="17"/>
      <c r="K342" s="17"/>
      <c r="L342" s="17"/>
      <c r="AA342" s="16"/>
      <c r="AB342" s="17"/>
      <c r="AC342" s="17"/>
      <c r="AO342" s="140"/>
      <c r="AP342" s="141"/>
      <c r="AQ342" s="141"/>
      <c r="AR342" s="141"/>
      <c r="AS342" s="141"/>
      <c r="AT342" s="141"/>
      <c r="AU342" s="141"/>
      <c r="AV342" s="141"/>
      <c r="AW342" s="141"/>
      <c r="AX342" s="142"/>
    </row>
    <row r="343" spans="1:50">
      <c r="A343" s="1">
        <v>342</v>
      </c>
      <c r="H343" s="16"/>
      <c r="I343" s="17"/>
      <c r="J343" s="17"/>
      <c r="K343" s="17"/>
      <c r="L343" s="17"/>
      <c r="AA343" s="16"/>
      <c r="AB343" s="17"/>
      <c r="AC343" s="17"/>
      <c r="AO343" s="140"/>
      <c r="AP343" s="141"/>
      <c r="AQ343" s="141"/>
      <c r="AR343" s="141"/>
      <c r="AS343" s="141"/>
      <c r="AT343" s="141"/>
      <c r="AU343" s="141"/>
      <c r="AV343" s="141"/>
      <c r="AW343" s="141"/>
      <c r="AX343" s="142"/>
    </row>
    <row r="344" spans="1:50">
      <c r="A344" s="1">
        <v>343</v>
      </c>
      <c r="H344" s="16"/>
      <c r="I344" s="17"/>
      <c r="J344" s="17"/>
      <c r="K344" s="17"/>
      <c r="L344" s="17"/>
      <c r="AA344" s="16"/>
      <c r="AB344" s="17"/>
      <c r="AC344" s="17"/>
      <c r="AO344" s="140"/>
      <c r="AP344" s="141"/>
      <c r="AQ344" s="141"/>
      <c r="AR344" s="141"/>
      <c r="AS344" s="141"/>
      <c r="AT344" s="141"/>
      <c r="AU344" s="141"/>
      <c r="AV344" s="141"/>
      <c r="AW344" s="141"/>
      <c r="AX344" s="142"/>
    </row>
    <row r="345" spans="1:50">
      <c r="A345" s="1">
        <v>344</v>
      </c>
      <c r="H345" s="16"/>
      <c r="I345" s="17"/>
      <c r="J345" s="17"/>
      <c r="K345" s="17"/>
      <c r="L345" s="17"/>
      <c r="AA345" s="16"/>
      <c r="AB345" s="17"/>
      <c r="AC345" s="17"/>
      <c r="AO345" s="140"/>
      <c r="AP345" s="141"/>
      <c r="AQ345" s="141"/>
      <c r="AR345" s="141"/>
      <c r="AS345" s="141"/>
      <c r="AT345" s="141"/>
      <c r="AU345" s="141"/>
      <c r="AV345" s="141"/>
      <c r="AW345" s="141"/>
      <c r="AX345" s="142"/>
    </row>
    <row r="346" spans="1:50">
      <c r="A346" s="1">
        <v>345</v>
      </c>
      <c r="H346" s="16"/>
      <c r="I346" s="17"/>
      <c r="J346" s="17"/>
      <c r="K346" s="17"/>
      <c r="L346" s="17"/>
      <c r="AA346" s="16"/>
      <c r="AB346" s="17"/>
      <c r="AC346" s="17"/>
      <c r="AO346" s="140"/>
      <c r="AP346" s="141"/>
      <c r="AQ346" s="141"/>
      <c r="AR346" s="141"/>
      <c r="AS346" s="141"/>
      <c r="AT346" s="141"/>
      <c r="AU346" s="141"/>
      <c r="AV346" s="141"/>
      <c r="AW346" s="141"/>
      <c r="AX346" s="142"/>
    </row>
    <row r="347" spans="1:50">
      <c r="A347" s="1">
        <v>346</v>
      </c>
      <c r="H347" s="16"/>
      <c r="I347" s="17"/>
      <c r="J347" s="17"/>
      <c r="K347" s="17"/>
      <c r="L347" s="17"/>
      <c r="AA347" s="16"/>
      <c r="AB347" s="17"/>
      <c r="AC347" s="17"/>
      <c r="AO347" s="140"/>
      <c r="AP347" s="141"/>
      <c r="AQ347" s="141"/>
      <c r="AR347" s="141"/>
      <c r="AS347" s="141"/>
      <c r="AT347" s="141"/>
      <c r="AU347" s="141"/>
      <c r="AV347" s="141"/>
      <c r="AW347" s="141"/>
      <c r="AX347" s="142"/>
    </row>
    <row r="348" spans="1:50">
      <c r="A348" s="1">
        <v>347</v>
      </c>
      <c r="H348" s="16"/>
      <c r="I348" s="17"/>
      <c r="J348" s="17"/>
      <c r="K348" s="17"/>
      <c r="L348" s="17"/>
      <c r="AA348" s="16"/>
      <c r="AB348" s="17"/>
      <c r="AC348" s="17"/>
      <c r="AO348" s="140"/>
      <c r="AP348" s="141"/>
      <c r="AQ348" s="141"/>
      <c r="AR348" s="141"/>
      <c r="AS348" s="141"/>
      <c r="AT348" s="141"/>
      <c r="AU348" s="141"/>
      <c r="AV348" s="141"/>
      <c r="AW348" s="141"/>
      <c r="AX348" s="142"/>
    </row>
    <row r="349" spans="1:50">
      <c r="A349" s="1">
        <v>348</v>
      </c>
      <c r="H349" s="16"/>
      <c r="I349" s="17"/>
      <c r="J349" s="17"/>
      <c r="K349" s="17"/>
      <c r="L349" s="17"/>
      <c r="AA349" s="16"/>
      <c r="AB349" s="17"/>
      <c r="AC349" s="17"/>
      <c r="AO349" s="140"/>
      <c r="AP349" s="141"/>
      <c r="AQ349" s="141"/>
      <c r="AR349" s="141"/>
      <c r="AS349" s="141"/>
      <c r="AT349" s="141"/>
      <c r="AU349" s="141"/>
      <c r="AV349" s="141"/>
      <c r="AW349" s="141"/>
      <c r="AX349" s="142"/>
    </row>
    <row r="350" spans="1:50">
      <c r="A350" s="1">
        <v>349</v>
      </c>
      <c r="H350" s="16"/>
      <c r="I350" s="17"/>
      <c r="J350" s="17"/>
      <c r="K350" s="17"/>
      <c r="L350" s="17"/>
      <c r="AA350" s="16"/>
      <c r="AB350" s="17"/>
      <c r="AC350" s="17"/>
      <c r="AO350" s="140"/>
      <c r="AP350" s="141"/>
      <c r="AQ350" s="141"/>
      <c r="AR350" s="141"/>
      <c r="AS350" s="141"/>
      <c r="AT350" s="141"/>
      <c r="AU350" s="141"/>
      <c r="AV350" s="141"/>
      <c r="AW350" s="141"/>
      <c r="AX350" s="142"/>
    </row>
    <row r="351" spans="1:50">
      <c r="A351" s="1">
        <v>350</v>
      </c>
      <c r="H351" s="16"/>
      <c r="I351" s="17"/>
      <c r="J351" s="17"/>
      <c r="K351" s="17"/>
      <c r="L351" s="17"/>
      <c r="AA351" s="16"/>
      <c r="AB351" s="17"/>
      <c r="AC351" s="17"/>
      <c r="AO351" s="140"/>
      <c r="AP351" s="141"/>
      <c r="AQ351" s="141"/>
      <c r="AR351" s="141"/>
      <c r="AS351" s="141"/>
      <c r="AT351" s="141"/>
      <c r="AU351" s="141"/>
      <c r="AV351" s="141"/>
      <c r="AW351" s="141"/>
      <c r="AX351" s="142"/>
    </row>
    <row r="352" spans="1:50">
      <c r="A352" s="1">
        <v>351</v>
      </c>
      <c r="H352" s="16"/>
      <c r="I352" s="17"/>
      <c r="J352" s="17"/>
      <c r="K352" s="17"/>
      <c r="L352" s="17"/>
      <c r="AA352" s="16"/>
      <c r="AB352" s="17"/>
      <c r="AC352" s="17"/>
      <c r="AO352" s="140"/>
      <c r="AP352" s="141"/>
      <c r="AQ352" s="141"/>
      <c r="AR352" s="141"/>
      <c r="AS352" s="141"/>
      <c r="AT352" s="141"/>
      <c r="AU352" s="141"/>
      <c r="AV352" s="141"/>
      <c r="AW352" s="141"/>
      <c r="AX352" s="142"/>
    </row>
    <row r="353" spans="1:50">
      <c r="A353" s="1">
        <v>352</v>
      </c>
      <c r="H353" s="16"/>
      <c r="I353" s="17"/>
      <c r="J353" s="17"/>
      <c r="K353" s="17"/>
      <c r="L353" s="17"/>
      <c r="AA353" s="16"/>
      <c r="AB353" s="17"/>
      <c r="AC353" s="17"/>
      <c r="AO353" s="140"/>
      <c r="AP353" s="141"/>
      <c r="AQ353" s="141"/>
      <c r="AR353" s="141"/>
      <c r="AS353" s="141"/>
      <c r="AT353" s="141"/>
      <c r="AU353" s="141"/>
      <c r="AV353" s="141"/>
      <c r="AW353" s="141"/>
      <c r="AX353" s="142"/>
    </row>
    <row r="354" spans="1:50">
      <c r="A354" s="1">
        <v>353</v>
      </c>
      <c r="H354" s="16"/>
      <c r="I354" s="17"/>
      <c r="J354" s="17"/>
      <c r="K354" s="17"/>
      <c r="L354" s="17"/>
      <c r="AA354" s="16"/>
      <c r="AB354" s="17"/>
      <c r="AC354" s="17"/>
      <c r="AO354" s="140"/>
      <c r="AP354" s="141"/>
      <c r="AQ354" s="141"/>
      <c r="AR354" s="141"/>
      <c r="AS354" s="141"/>
      <c r="AT354" s="141"/>
      <c r="AU354" s="141"/>
      <c r="AV354" s="141"/>
      <c r="AW354" s="141"/>
      <c r="AX354" s="142"/>
    </row>
    <row r="355" spans="1:50">
      <c r="A355" s="1">
        <v>354</v>
      </c>
      <c r="H355" s="16"/>
      <c r="I355" s="17"/>
      <c r="J355" s="17"/>
      <c r="K355" s="17"/>
      <c r="L355" s="17"/>
      <c r="AA355" s="16"/>
      <c r="AB355" s="17"/>
      <c r="AC355" s="17"/>
      <c r="AO355" s="140"/>
      <c r="AP355" s="141"/>
      <c r="AQ355" s="141"/>
      <c r="AR355" s="141"/>
      <c r="AS355" s="141"/>
      <c r="AT355" s="141"/>
      <c r="AU355" s="141"/>
      <c r="AV355" s="141"/>
      <c r="AW355" s="141"/>
      <c r="AX355" s="142"/>
    </row>
    <row r="356" spans="1:50">
      <c r="A356" s="1">
        <v>355</v>
      </c>
      <c r="H356" s="16"/>
      <c r="I356" s="17"/>
      <c r="J356" s="17"/>
      <c r="K356" s="17"/>
      <c r="L356" s="17"/>
      <c r="AA356" s="16"/>
      <c r="AB356" s="17"/>
      <c r="AC356" s="17"/>
      <c r="AO356" s="140"/>
      <c r="AP356" s="141"/>
      <c r="AQ356" s="141"/>
      <c r="AR356" s="141"/>
      <c r="AS356" s="141"/>
      <c r="AT356" s="141"/>
      <c r="AU356" s="141"/>
      <c r="AV356" s="141"/>
      <c r="AW356" s="141"/>
      <c r="AX356" s="142"/>
    </row>
    <row r="357" spans="1:50">
      <c r="A357" s="1">
        <v>356</v>
      </c>
      <c r="H357" s="16"/>
      <c r="I357" s="17"/>
      <c r="J357" s="17"/>
      <c r="K357" s="17"/>
      <c r="L357" s="17"/>
      <c r="AA357" s="16"/>
      <c r="AB357" s="17"/>
      <c r="AC357" s="17"/>
      <c r="AO357" s="140"/>
      <c r="AP357" s="141"/>
      <c r="AQ357" s="141"/>
      <c r="AR357" s="141"/>
      <c r="AS357" s="141"/>
      <c r="AT357" s="141"/>
      <c r="AU357" s="141"/>
      <c r="AV357" s="141"/>
      <c r="AW357" s="141"/>
      <c r="AX357" s="142"/>
    </row>
    <row r="358" spans="1:50">
      <c r="A358" s="1">
        <v>357</v>
      </c>
      <c r="H358" s="16"/>
      <c r="I358" s="17"/>
      <c r="J358" s="17"/>
      <c r="K358" s="17"/>
      <c r="L358" s="17"/>
      <c r="AA358" s="16"/>
      <c r="AB358" s="17"/>
      <c r="AC358" s="17"/>
      <c r="AO358" s="140"/>
      <c r="AP358" s="141"/>
      <c r="AQ358" s="141"/>
      <c r="AR358" s="141"/>
      <c r="AS358" s="141"/>
      <c r="AT358" s="141"/>
      <c r="AU358" s="141"/>
      <c r="AV358" s="141"/>
      <c r="AW358" s="141"/>
      <c r="AX358" s="142"/>
    </row>
    <row r="359" spans="1:50">
      <c r="A359" s="1">
        <v>358</v>
      </c>
      <c r="H359" s="16"/>
      <c r="I359" s="17"/>
      <c r="J359" s="17"/>
      <c r="K359" s="17"/>
      <c r="L359" s="17"/>
      <c r="AA359" s="16"/>
      <c r="AB359" s="17"/>
      <c r="AC359" s="17"/>
      <c r="AO359" s="140"/>
      <c r="AP359" s="141"/>
      <c r="AQ359" s="141"/>
      <c r="AR359" s="141"/>
      <c r="AS359" s="141"/>
      <c r="AT359" s="141"/>
      <c r="AU359" s="141"/>
      <c r="AV359" s="141"/>
      <c r="AW359" s="141"/>
      <c r="AX359" s="142"/>
    </row>
    <row r="360" spans="1:50">
      <c r="A360" s="1">
        <v>359</v>
      </c>
      <c r="H360" s="16"/>
      <c r="I360" s="17"/>
      <c r="J360" s="17"/>
      <c r="K360" s="17"/>
      <c r="L360" s="17"/>
      <c r="AA360" s="16"/>
      <c r="AB360" s="17"/>
      <c r="AC360" s="17"/>
      <c r="AO360" s="140"/>
      <c r="AP360" s="141"/>
      <c r="AQ360" s="141"/>
      <c r="AR360" s="141"/>
      <c r="AS360" s="141"/>
      <c r="AT360" s="141"/>
      <c r="AU360" s="141"/>
      <c r="AV360" s="141"/>
      <c r="AW360" s="141"/>
      <c r="AX360" s="142"/>
    </row>
    <row r="361" spans="1:50">
      <c r="A361" s="1">
        <v>360</v>
      </c>
      <c r="H361" s="16"/>
      <c r="I361" s="17"/>
      <c r="J361" s="17"/>
      <c r="K361" s="17"/>
      <c r="L361" s="17"/>
      <c r="AA361" s="16"/>
      <c r="AB361" s="17"/>
      <c r="AC361" s="17"/>
      <c r="AO361" s="140"/>
      <c r="AP361" s="141"/>
      <c r="AQ361" s="141"/>
      <c r="AR361" s="141"/>
      <c r="AS361" s="141"/>
      <c r="AT361" s="141"/>
      <c r="AU361" s="141"/>
      <c r="AV361" s="141"/>
      <c r="AW361" s="141"/>
      <c r="AX361" s="142"/>
    </row>
    <row r="362" spans="1:50">
      <c r="A362" s="1">
        <v>361</v>
      </c>
      <c r="H362" s="16"/>
      <c r="I362" s="17"/>
      <c r="J362" s="17"/>
      <c r="K362" s="17"/>
      <c r="L362" s="17"/>
      <c r="AA362" s="16"/>
      <c r="AB362" s="17"/>
      <c r="AC362" s="17"/>
      <c r="AO362" s="140"/>
      <c r="AP362" s="141"/>
      <c r="AQ362" s="141"/>
      <c r="AR362" s="141"/>
      <c r="AS362" s="141"/>
      <c r="AT362" s="141"/>
      <c r="AU362" s="141"/>
      <c r="AV362" s="141"/>
      <c r="AW362" s="141"/>
      <c r="AX362" s="142"/>
    </row>
    <row r="363" spans="1:50">
      <c r="A363" s="1">
        <v>362</v>
      </c>
      <c r="H363" s="16"/>
      <c r="I363" s="17"/>
      <c r="J363" s="17"/>
      <c r="K363" s="17"/>
      <c r="L363" s="17"/>
      <c r="AA363" s="16"/>
      <c r="AB363" s="17"/>
      <c r="AC363" s="17"/>
      <c r="AO363" s="140"/>
      <c r="AP363" s="141"/>
      <c r="AQ363" s="141"/>
      <c r="AR363" s="141"/>
      <c r="AS363" s="141"/>
      <c r="AT363" s="141"/>
      <c r="AU363" s="141"/>
      <c r="AV363" s="141"/>
      <c r="AW363" s="141"/>
      <c r="AX363" s="142"/>
    </row>
    <row r="364" spans="1:50">
      <c r="A364" s="1">
        <v>363</v>
      </c>
      <c r="H364" s="16"/>
      <c r="I364" s="17"/>
      <c r="J364" s="17"/>
      <c r="K364" s="17"/>
      <c r="L364" s="17"/>
      <c r="AA364" s="16"/>
      <c r="AB364" s="17"/>
      <c r="AC364" s="17"/>
      <c r="AO364" s="140"/>
      <c r="AP364" s="141"/>
      <c r="AQ364" s="141"/>
      <c r="AR364" s="141"/>
      <c r="AS364" s="141"/>
      <c r="AT364" s="141"/>
      <c r="AU364" s="141"/>
      <c r="AV364" s="141"/>
      <c r="AW364" s="141"/>
      <c r="AX364" s="142"/>
    </row>
    <row r="365" spans="1:50">
      <c r="A365" s="1">
        <v>364</v>
      </c>
      <c r="H365" s="16"/>
      <c r="I365" s="17"/>
      <c r="J365" s="17"/>
      <c r="K365" s="17"/>
      <c r="L365" s="17"/>
      <c r="AA365" s="16"/>
      <c r="AB365" s="17"/>
      <c r="AC365" s="17"/>
      <c r="AO365" s="140"/>
      <c r="AP365" s="141"/>
      <c r="AQ365" s="141"/>
      <c r="AR365" s="141"/>
      <c r="AS365" s="141"/>
      <c r="AT365" s="141"/>
      <c r="AU365" s="141"/>
      <c r="AV365" s="141"/>
      <c r="AW365" s="141"/>
      <c r="AX365" s="142"/>
    </row>
    <row r="366" spans="1:50">
      <c r="A366" s="1">
        <v>365</v>
      </c>
      <c r="H366" s="16"/>
      <c r="I366" s="17"/>
      <c r="J366" s="17"/>
      <c r="K366" s="17"/>
      <c r="L366" s="17"/>
      <c r="AA366" s="16"/>
      <c r="AB366" s="17"/>
      <c r="AC366" s="17"/>
      <c r="AO366" s="140"/>
      <c r="AP366" s="141"/>
      <c r="AQ366" s="141"/>
      <c r="AR366" s="141"/>
      <c r="AS366" s="141"/>
      <c r="AT366" s="141"/>
      <c r="AU366" s="141"/>
      <c r="AV366" s="141"/>
      <c r="AW366" s="141"/>
      <c r="AX366" s="142"/>
    </row>
    <row r="367" spans="1:50">
      <c r="A367" s="1">
        <v>366</v>
      </c>
      <c r="H367" s="16"/>
      <c r="I367" s="17"/>
      <c r="J367" s="17"/>
      <c r="K367" s="17"/>
      <c r="L367" s="17"/>
      <c r="AA367" s="16"/>
      <c r="AB367" s="17"/>
      <c r="AC367" s="17"/>
      <c r="AO367" s="140"/>
      <c r="AP367" s="141"/>
      <c r="AQ367" s="141"/>
      <c r="AR367" s="141"/>
      <c r="AS367" s="141"/>
      <c r="AT367" s="141"/>
      <c r="AU367" s="141"/>
      <c r="AV367" s="141"/>
      <c r="AW367" s="141"/>
      <c r="AX367" s="142"/>
    </row>
    <row r="368" spans="1:50">
      <c r="A368" s="1">
        <v>367</v>
      </c>
      <c r="H368" s="16"/>
      <c r="I368" s="17"/>
      <c r="J368" s="17"/>
      <c r="K368" s="17"/>
      <c r="L368" s="17"/>
      <c r="AA368" s="16"/>
      <c r="AB368" s="17"/>
      <c r="AC368" s="17"/>
      <c r="AO368" s="140"/>
      <c r="AP368" s="141"/>
      <c r="AQ368" s="141"/>
      <c r="AR368" s="141"/>
      <c r="AS368" s="141"/>
      <c r="AT368" s="141"/>
      <c r="AU368" s="141"/>
      <c r="AV368" s="141"/>
      <c r="AW368" s="141"/>
      <c r="AX368" s="142"/>
    </row>
    <row r="369" spans="1:50">
      <c r="A369" s="1">
        <v>368</v>
      </c>
      <c r="H369" s="16"/>
      <c r="I369" s="17"/>
      <c r="J369" s="17"/>
      <c r="K369" s="17"/>
      <c r="L369" s="17"/>
      <c r="AA369" s="16"/>
      <c r="AB369" s="17"/>
      <c r="AC369" s="17"/>
      <c r="AO369" s="140"/>
      <c r="AP369" s="141"/>
      <c r="AQ369" s="141"/>
      <c r="AR369" s="141"/>
      <c r="AS369" s="141"/>
      <c r="AT369" s="141"/>
      <c r="AU369" s="141"/>
      <c r="AV369" s="141"/>
      <c r="AW369" s="141"/>
      <c r="AX369" s="142"/>
    </row>
    <row r="370" spans="1:50">
      <c r="A370" s="1">
        <v>369</v>
      </c>
      <c r="H370" s="16"/>
      <c r="I370" s="17"/>
      <c r="J370" s="17"/>
      <c r="K370" s="17"/>
      <c r="L370" s="17"/>
      <c r="AA370" s="16"/>
      <c r="AB370" s="17"/>
      <c r="AC370" s="17"/>
      <c r="AO370" s="140"/>
      <c r="AP370" s="141"/>
      <c r="AQ370" s="141"/>
      <c r="AR370" s="141"/>
      <c r="AS370" s="141"/>
      <c r="AT370" s="141"/>
      <c r="AU370" s="141"/>
      <c r="AV370" s="141"/>
      <c r="AW370" s="141"/>
      <c r="AX370" s="142"/>
    </row>
    <row r="371" spans="1:50">
      <c r="A371" s="1">
        <v>370</v>
      </c>
      <c r="H371" s="16"/>
      <c r="I371" s="17"/>
      <c r="J371" s="17"/>
      <c r="K371" s="17"/>
      <c r="L371" s="17"/>
      <c r="AA371" s="16"/>
      <c r="AB371" s="17"/>
      <c r="AC371" s="17"/>
      <c r="AO371" s="140"/>
      <c r="AP371" s="141"/>
      <c r="AQ371" s="141"/>
      <c r="AR371" s="141"/>
      <c r="AS371" s="141"/>
      <c r="AT371" s="141"/>
      <c r="AU371" s="141"/>
      <c r="AV371" s="141"/>
      <c r="AW371" s="141"/>
      <c r="AX371" s="142"/>
    </row>
    <row r="372" spans="1:50">
      <c r="A372" s="1">
        <v>371</v>
      </c>
      <c r="H372" s="16"/>
      <c r="I372" s="17"/>
      <c r="J372" s="17"/>
      <c r="K372" s="17"/>
      <c r="L372" s="17"/>
      <c r="AA372" s="16"/>
      <c r="AB372" s="17"/>
      <c r="AC372" s="17"/>
      <c r="AO372" s="140"/>
      <c r="AP372" s="141"/>
      <c r="AQ372" s="141"/>
      <c r="AR372" s="141"/>
      <c r="AS372" s="141"/>
      <c r="AT372" s="141"/>
      <c r="AU372" s="141"/>
      <c r="AV372" s="141"/>
      <c r="AW372" s="141"/>
      <c r="AX372" s="142"/>
    </row>
    <row r="373" spans="1:50">
      <c r="A373" s="1">
        <v>372</v>
      </c>
      <c r="H373" s="16"/>
      <c r="I373" s="17"/>
      <c r="J373" s="17"/>
      <c r="K373" s="17"/>
      <c r="L373" s="17"/>
      <c r="AA373" s="16"/>
      <c r="AB373" s="17"/>
      <c r="AC373" s="17"/>
      <c r="AO373" s="140"/>
      <c r="AP373" s="141"/>
      <c r="AQ373" s="141"/>
      <c r="AR373" s="141"/>
      <c r="AS373" s="141"/>
      <c r="AT373" s="141"/>
      <c r="AU373" s="141"/>
      <c r="AV373" s="141"/>
      <c r="AW373" s="141"/>
      <c r="AX373" s="142"/>
    </row>
    <row r="374" spans="1:50">
      <c r="A374" s="1">
        <v>373</v>
      </c>
      <c r="H374" s="16"/>
      <c r="I374" s="17"/>
      <c r="J374" s="17"/>
      <c r="K374" s="17"/>
      <c r="L374" s="17"/>
      <c r="AA374" s="16"/>
      <c r="AB374" s="17"/>
      <c r="AC374" s="17"/>
      <c r="AO374" s="140"/>
      <c r="AP374" s="141"/>
      <c r="AQ374" s="141"/>
      <c r="AR374" s="141"/>
      <c r="AS374" s="141"/>
      <c r="AT374" s="141"/>
      <c r="AU374" s="141"/>
      <c r="AV374" s="141"/>
      <c r="AW374" s="141"/>
      <c r="AX374" s="142"/>
    </row>
    <row r="375" spans="1:50">
      <c r="A375" s="1">
        <v>374</v>
      </c>
      <c r="H375" s="16"/>
      <c r="I375" s="17"/>
      <c r="J375" s="17"/>
      <c r="K375" s="17"/>
      <c r="L375" s="17"/>
      <c r="AA375" s="16"/>
      <c r="AB375" s="17"/>
      <c r="AC375" s="17"/>
      <c r="AO375" s="140"/>
      <c r="AP375" s="141"/>
      <c r="AQ375" s="141"/>
      <c r="AR375" s="141"/>
      <c r="AS375" s="141"/>
      <c r="AT375" s="141"/>
      <c r="AU375" s="141"/>
      <c r="AV375" s="141"/>
      <c r="AW375" s="141"/>
      <c r="AX375" s="142"/>
    </row>
    <row r="376" spans="1:50">
      <c r="A376" s="1">
        <v>375</v>
      </c>
      <c r="H376" s="16"/>
      <c r="I376" s="17"/>
      <c r="J376" s="17"/>
      <c r="K376" s="17"/>
      <c r="L376" s="17"/>
      <c r="AA376" s="16"/>
      <c r="AB376" s="17"/>
      <c r="AC376" s="17"/>
      <c r="AO376" s="140"/>
      <c r="AP376" s="141"/>
      <c r="AQ376" s="141"/>
      <c r="AR376" s="141"/>
      <c r="AS376" s="141"/>
      <c r="AT376" s="141"/>
      <c r="AU376" s="141"/>
      <c r="AV376" s="141"/>
      <c r="AW376" s="141"/>
      <c r="AX376" s="142"/>
    </row>
    <row r="377" spans="1:50">
      <c r="A377" s="1">
        <v>376</v>
      </c>
      <c r="H377" s="16"/>
      <c r="I377" s="17"/>
      <c r="J377" s="17"/>
      <c r="K377" s="17"/>
      <c r="L377" s="17"/>
      <c r="AA377" s="16"/>
      <c r="AB377" s="17"/>
      <c r="AC377" s="17"/>
      <c r="AO377" s="140"/>
      <c r="AP377" s="141"/>
      <c r="AQ377" s="141"/>
      <c r="AR377" s="141"/>
      <c r="AS377" s="141"/>
      <c r="AT377" s="141"/>
      <c r="AU377" s="141"/>
      <c r="AV377" s="141"/>
      <c r="AW377" s="141"/>
      <c r="AX377" s="142"/>
    </row>
    <row r="378" spans="1:50">
      <c r="A378" s="1">
        <v>377</v>
      </c>
      <c r="H378" s="16"/>
      <c r="I378" s="17"/>
      <c r="J378" s="17"/>
      <c r="K378" s="17"/>
      <c r="L378" s="17"/>
      <c r="AA378" s="16"/>
      <c r="AB378" s="17"/>
      <c r="AC378" s="17"/>
      <c r="AO378" s="140"/>
      <c r="AP378" s="141"/>
      <c r="AQ378" s="141"/>
      <c r="AR378" s="141"/>
      <c r="AS378" s="141"/>
      <c r="AT378" s="141"/>
      <c r="AU378" s="141"/>
      <c r="AV378" s="141"/>
      <c r="AW378" s="141"/>
      <c r="AX378" s="142"/>
    </row>
    <row r="379" spans="1:50">
      <c r="A379" s="1">
        <v>378</v>
      </c>
      <c r="H379" s="16"/>
      <c r="I379" s="17"/>
      <c r="J379" s="17"/>
      <c r="K379" s="17"/>
      <c r="L379" s="17"/>
      <c r="AA379" s="16"/>
      <c r="AB379" s="17"/>
      <c r="AC379" s="17"/>
      <c r="AO379" s="140"/>
      <c r="AP379" s="141"/>
      <c r="AQ379" s="141"/>
      <c r="AR379" s="141"/>
      <c r="AS379" s="141"/>
      <c r="AT379" s="141"/>
      <c r="AU379" s="141"/>
      <c r="AV379" s="141"/>
      <c r="AW379" s="141"/>
      <c r="AX379" s="142"/>
    </row>
    <row r="380" spans="1:50">
      <c r="A380" s="1">
        <v>379</v>
      </c>
      <c r="H380" s="16"/>
      <c r="I380" s="17"/>
      <c r="J380" s="17"/>
      <c r="K380" s="17"/>
      <c r="L380" s="17"/>
      <c r="AA380" s="16"/>
      <c r="AB380" s="17"/>
      <c r="AC380" s="17"/>
      <c r="AO380" s="140"/>
      <c r="AP380" s="141"/>
      <c r="AQ380" s="141"/>
      <c r="AR380" s="141"/>
      <c r="AS380" s="141"/>
      <c r="AT380" s="141"/>
      <c r="AU380" s="141"/>
      <c r="AV380" s="141"/>
      <c r="AW380" s="141"/>
      <c r="AX380" s="142"/>
    </row>
    <row r="381" spans="1:50">
      <c r="A381" s="1">
        <v>380</v>
      </c>
      <c r="H381" s="16"/>
      <c r="I381" s="17"/>
      <c r="J381" s="17"/>
      <c r="K381" s="17"/>
      <c r="L381" s="17"/>
      <c r="AA381" s="16"/>
      <c r="AB381" s="17"/>
      <c r="AC381" s="17"/>
      <c r="AO381" s="140"/>
      <c r="AP381" s="141"/>
      <c r="AQ381" s="141"/>
      <c r="AR381" s="141"/>
      <c r="AS381" s="141"/>
      <c r="AT381" s="141"/>
      <c r="AU381" s="141"/>
      <c r="AV381" s="141"/>
      <c r="AW381" s="141"/>
      <c r="AX381" s="142"/>
    </row>
    <row r="382" spans="1:50">
      <c r="A382" s="1">
        <v>381</v>
      </c>
      <c r="H382" s="16"/>
      <c r="I382" s="17"/>
      <c r="J382" s="17"/>
      <c r="K382" s="17"/>
      <c r="L382" s="17"/>
      <c r="AA382" s="16"/>
      <c r="AB382" s="17"/>
      <c r="AC382" s="17"/>
      <c r="AO382" s="140"/>
      <c r="AP382" s="141"/>
      <c r="AQ382" s="141"/>
      <c r="AR382" s="141"/>
      <c r="AS382" s="141"/>
      <c r="AT382" s="141"/>
      <c r="AU382" s="141"/>
      <c r="AV382" s="141"/>
      <c r="AW382" s="141"/>
      <c r="AX382" s="142"/>
    </row>
    <row r="383" spans="1:50">
      <c r="A383" s="1">
        <v>382</v>
      </c>
      <c r="H383" s="16"/>
      <c r="I383" s="17"/>
      <c r="J383" s="17"/>
      <c r="K383" s="17"/>
      <c r="L383" s="17"/>
      <c r="AA383" s="16"/>
      <c r="AB383" s="17"/>
      <c r="AC383" s="17"/>
      <c r="AO383" s="140"/>
      <c r="AP383" s="141"/>
      <c r="AQ383" s="141"/>
      <c r="AR383" s="141"/>
      <c r="AS383" s="141"/>
      <c r="AT383" s="141"/>
      <c r="AU383" s="141"/>
      <c r="AV383" s="141"/>
      <c r="AW383" s="141"/>
      <c r="AX383" s="142"/>
    </row>
    <row r="384" spans="1:50">
      <c r="A384" s="1">
        <v>383</v>
      </c>
      <c r="H384" s="16"/>
      <c r="I384" s="17"/>
      <c r="J384" s="17"/>
      <c r="K384" s="17"/>
      <c r="L384" s="17"/>
      <c r="AA384" s="16"/>
      <c r="AB384" s="17"/>
      <c r="AC384" s="17"/>
      <c r="AO384" s="140"/>
      <c r="AP384" s="141"/>
      <c r="AQ384" s="141"/>
      <c r="AR384" s="141"/>
      <c r="AS384" s="141"/>
      <c r="AT384" s="141"/>
      <c r="AU384" s="141"/>
      <c r="AV384" s="141"/>
      <c r="AW384" s="141"/>
      <c r="AX384" s="142"/>
    </row>
    <row r="385" spans="1:50">
      <c r="A385" s="1">
        <v>384</v>
      </c>
      <c r="H385" s="16"/>
      <c r="I385" s="17"/>
      <c r="J385" s="17"/>
      <c r="K385" s="17"/>
      <c r="L385" s="17"/>
      <c r="AA385" s="16"/>
      <c r="AB385" s="17"/>
      <c r="AC385" s="17"/>
      <c r="AO385" s="140"/>
      <c r="AP385" s="141"/>
      <c r="AQ385" s="141"/>
      <c r="AR385" s="141"/>
      <c r="AS385" s="141"/>
      <c r="AT385" s="141"/>
      <c r="AU385" s="141"/>
      <c r="AV385" s="141"/>
      <c r="AW385" s="141"/>
      <c r="AX385" s="142"/>
    </row>
    <row r="386" spans="1:50">
      <c r="A386" s="1">
        <v>385</v>
      </c>
      <c r="H386" s="16"/>
      <c r="I386" s="17"/>
      <c r="J386" s="17"/>
      <c r="K386" s="17"/>
      <c r="L386" s="17"/>
      <c r="AA386" s="16"/>
      <c r="AB386" s="17"/>
      <c r="AC386" s="17"/>
      <c r="AO386" s="140"/>
      <c r="AP386" s="141"/>
      <c r="AQ386" s="141"/>
      <c r="AR386" s="141"/>
      <c r="AS386" s="141"/>
      <c r="AT386" s="141"/>
      <c r="AU386" s="141"/>
      <c r="AV386" s="141"/>
      <c r="AW386" s="141"/>
      <c r="AX386" s="142"/>
    </row>
    <row r="387" spans="1:50">
      <c r="A387" s="1">
        <v>386</v>
      </c>
      <c r="H387" s="16"/>
      <c r="I387" s="17"/>
      <c r="J387" s="17"/>
      <c r="K387" s="17"/>
      <c r="L387" s="17"/>
      <c r="AA387" s="16"/>
      <c r="AB387" s="17"/>
      <c r="AC387" s="17"/>
      <c r="AO387" s="140"/>
      <c r="AP387" s="141"/>
      <c r="AQ387" s="141"/>
      <c r="AR387" s="141"/>
      <c r="AS387" s="141"/>
      <c r="AT387" s="141"/>
      <c r="AU387" s="141"/>
      <c r="AV387" s="141"/>
      <c r="AW387" s="141"/>
      <c r="AX387" s="142"/>
    </row>
    <row r="388" spans="1:50">
      <c r="A388" s="1">
        <v>387</v>
      </c>
      <c r="H388" s="16"/>
      <c r="I388" s="17"/>
      <c r="J388" s="17"/>
      <c r="K388" s="17"/>
      <c r="L388" s="17"/>
      <c r="AA388" s="16"/>
      <c r="AB388" s="17"/>
      <c r="AC388" s="17"/>
      <c r="AO388" s="140"/>
      <c r="AP388" s="141"/>
      <c r="AQ388" s="141"/>
      <c r="AR388" s="141"/>
      <c r="AS388" s="141"/>
      <c r="AT388" s="141"/>
      <c r="AU388" s="141"/>
      <c r="AV388" s="141"/>
      <c r="AW388" s="141"/>
      <c r="AX388" s="142"/>
    </row>
    <row r="389" spans="1:50">
      <c r="A389" s="1">
        <v>388</v>
      </c>
      <c r="H389" s="16"/>
      <c r="I389" s="17"/>
      <c r="J389" s="17"/>
      <c r="K389" s="17"/>
      <c r="L389" s="17"/>
      <c r="AA389" s="16"/>
      <c r="AB389" s="17"/>
      <c r="AC389" s="17"/>
      <c r="AO389" s="140"/>
      <c r="AP389" s="141"/>
      <c r="AQ389" s="141"/>
      <c r="AR389" s="141"/>
      <c r="AS389" s="141"/>
      <c r="AT389" s="141"/>
      <c r="AU389" s="141"/>
      <c r="AV389" s="141"/>
      <c r="AW389" s="141"/>
      <c r="AX389" s="142"/>
    </row>
    <row r="390" spans="1:50">
      <c r="A390" s="1">
        <v>389</v>
      </c>
      <c r="H390" s="16"/>
      <c r="I390" s="17"/>
      <c r="J390" s="17"/>
      <c r="K390" s="17"/>
      <c r="L390" s="17"/>
      <c r="AA390" s="16"/>
      <c r="AB390" s="17"/>
      <c r="AC390" s="17"/>
      <c r="AO390" s="140"/>
      <c r="AP390" s="141"/>
      <c r="AQ390" s="141"/>
      <c r="AR390" s="141"/>
      <c r="AS390" s="141"/>
      <c r="AT390" s="141"/>
      <c r="AU390" s="141"/>
      <c r="AV390" s="141"/>
      <c r="AW390" s="141"/>
      <c r="AX390" s="142"/>
    </row>
    <row r="391" spans="1:50">
      <c r="A391" s="1">
        <v>390</v>
      </c>
      <c r="H391" s="16"/>
      <c r="I391" s="17"/>
      <c r="J391" s="17"/>
      <c r="K391" s="17"/>
      <c r="L391" s="17"/>
      <c r="AA391" s="16"/>
      <c r="AB391" s="17"/>
      <c r="AC391" s="17"/>
      <c r="AO391" s="140"/>
      <c r="AP391" s="141"/>
      <c r="AQ391" s="141"/>
      <c r="AR391" s="141"/>
      <c r="AS391" s="141"/>
      <c r="AT391" s="141"/>
      <c r="AU391" s="141"/>
      <c r="AV391" s="141"/>
      <c r="AW391" s="141"/>
      <c r="AX391" s="142"/>
    </row>
    <row r="392" spans="1:50">
      <c r="A392" s="1">
        <v>391</v>
      </c>
      <c r="H392" s="16"/>
      <c r="I392" s="17"/>
      <c r="J392" s="17"/>
      <c r="K392" s="17"/>
      <c r="L392" s="17"/>
      <c r="AA392" s="16"/>
      <c r="AB392" s="17"/>
      <c r="AC392" s="17"/>
      <c r="AO392" s="140"/>
      <c r="AP392" s="141"/>
      <c r="AQ392" s="141"/>
      <c r="AR392" s="141"/>
      <c r="AS392" s="141"/>
      <c r="AT392" s="141"/>
      <c r="AU392" s="141"/>
      <c r="AV392" s="141"/>
      <c r="AW392" s="141"/>
      <c r="AX392" s="142"/>
    </row>
    <row r="393" spans="1:50">
      <c r="A393" s="1">
        <v>392</v>
      </c>
      <c r="H393" s="16"/>
      <c r="I393" s="17"/>
      <c r="J393" s="17"/>
      <c r="K393" s="17"/>
      <c r="L393" s="17"/>
      <c r="AA393" s="16"/>
      <c r="AB393" s="17"/>
      <c r="AC393" s="17"/>
      <c r="AO393" s="140"/>
      <c r="AP393" s="141"/>
      <c r="AQ393" s="141"/>
      <c r="AR393" s="141"/>
      <c r="AS393" s="141"/>
      <c r="AT393" s="141"/>
      <c r="AU393" s="141"/>
      <c r="AV393" s="141"/>
      <c r="AW393" s="141"/>
      <c r="AX393" s="142"/>
    </row>
    <row r="394" spans="1:50">
      <c r="A394" s="1">
        <v>393</v>
      </c>
      <c r="H394" s="16"/>
      <c r="I394" s="17"/>
      <c r="J394" s="17"/>
      <c r="K394" s="17"/>
      <c r="L394" s="17"/>
      <c r="AA394" s="16"/>
      <c r="AB394" s="17"/>
      <c r="AC394" s="17"/>
      <c r="AO394" s="140"/>
      <c r="AP394" s="141"/>
      <c r="AQ394" s="141"/>
      <c r="AR394" s="141"/>
      <c r="AS394" s="141"/>
      <c r="AT394" s="141"/>
      <c r="AU394" s="141"/>
      <c r="AV394" s="141"/>
      <c r="AW394" s="141"/>
      <c r="AX394" s="142"/>
    </row>
    <row r="395" spans="1:50">
      <c r="A395" s="1">
        <v>394</v>
      </c>
      <c r="H395" s="16"/>
      <c r="I395" s="17"/>
      <c r="J395" s="17"/>
      <c r="K395" s="17"/>
      <c r="L395" s="17"/>
      <c r="AA395" s="16"/>
      <c r="AB395" s="17"/>
      <c r="AC395" s="17"/>
      <c r="AO395" s="140"/>
      <c r="AP395" s="141"/>
      <c r="AQ395" s="141"/>
      <c r="AR395" s="141"/>
      <c r="AS395" s="141"/>
      <c r="AT395" s="141"/>
      <c r="AU395" s="141"/>
      <c r="AV395" s="141"/>
      <c r="AW395" s="141"/>
      <c r="AX395" s="142"/>
    </row>
    <row r="396" spans="1:50">
      <c r="A396" s="1">
        <v>395</v>
      </c>
      <c r="H396" s="16"/>
      <c r="I396" s="17"/>
      <c r="J396" s="17"/>
      <c r="K396" s="17"/>
      <c r="L396" s="17"/>
      <c r="AA396" s="16"/>
      <c r="AB396" s="17"/>
      <c r="AC396" s="17"/>
      <c r="AO396" s="140"/>
      <c r="AP396" s="141"/>
      <c r="AQ396" s="141"/>
      <c r="AR396" s="141"/>
      <c r="AS396" s="141"/>
      <c r="AT396" s="141"/>
      <c r="AU396" s="141"/>
      <c r="AV396" s="141"/>
      <c r="AW396" s="141"/>
      <c r="AX396" s="142"/>
    </row>
    <row r="397" spans="1:50">
      <c r="A397" s="1">
        <v>396</v>
      </c>
      <c r="H397" s="16"/>
      <c r="I397" s="17"/>
      <c r="J397" s="17"/>
      <c r="K397" s="17"/>
      <c r="L397" s="17"/>
      <c r="AA397" s="16"/>
      <c r="AB397" s="17"/>
      <c r="AC397" s="17"/>
      <c r="AO397" s="140"/>
      <c r="AP397" s="141"/>
      <c r="AQ397" s="141"/>
      <c r="AR397" s="141"/>
      <c r="AS397" s="141"/>
      <c r="AT397" s="141"/>
      <c r="AU397" s="141"/>
      <c r="AV397" s="141"/>
      <c r="AW397" s="141"/>
      <c r="AX397" s="142"/>
    </row>
    <row r="398" spans="1:50">
      <c r="A398" s="1">
        <v>397</v>
      </c>
      <c r="H398" s="16"/>
      <c r="I398" s="17"/>
      <c r="J398" s="17"/>
      <c r="K398" s="17"/>
      <c r="L398" s="17"/>
      <c r="AA398" s="16"/>
      <c r="AB398" s="17"/>
      <c r="AC398" s="17"/>
      <c r="AO398" s="140"/>
      <c r="AP398" s="141"/>
      <c r="AQ398" s="141"/>
      <c r="AR398" s="141"/>
      <c r="AS398" s="141"/>
      <c r="AT398" s="141"/>
      <c r="AU398" s="141"/>
      <c r="AV398" s="141"/>
      <c r="AW398" s="141"/>
      <c r="AX398" s="142"/>
    </row>
    <row r="399" spans="1:50">
      <c r="A399" s="1">
        <v>398</v>
      </c>
      <c r="H399" s="16"/>
      <c r="I399" s="17"/>
      <c r="J399" s="17"/>
      <c r="K399" s="17"/>
      <c r="L399" s="17"/>
      <c r="AA399" s="16"/>
      <c r="AB399" s="17"/>
      <c r="AC399" s="17"/>
      <c r="AO399" s="140"/>
      <c r="AP399" s="141"/>
      <c r="AQ399" s="141"/>
      <c r="AR399" s="141"/>
      <c r="AS399" s="141"/>
      <c r="AT399" s="141"/>
      <c r="AU399" s="141"/>
      <c r="AV399" s="141"/>
      <c r="AW399" s="141"/>
      <c r="AX399" s="142"/>
    </row>
    <row r="400" spans="1:50">
      <c r="A400" s="1">
        <v>399</v>
      </c>
      <c r="H400" s="16"/>
      <c r="I400" s="17"/>
      <c r="J400" s="17"/>
      <c r="K400" s="17"/>
      <c r="L400" s="17"/>
      <c r="AA400" s="16"/>
      <c r="AB400" s="17"/>
      <c r="AC400" s="17"/>
      <c r="AO400" s="140"/>
      <c r="AP400" s="141"/>
      <c r="AQ400" s="141"/>
      <c r="AR400" s="141"/>
      <c r="AS400" s="141"/>
      <c r="AT400" s="141"/>
      <c r="AU400" s="141"/>
      <c r="AV400" s="141"/>
      <c r="AW400" s="141"/>
      <c r="AX400" s="142"/>
    </row>
    <row r="401" spans="1:50">
      <c r="A401" s="1">
        <v>400</v>
      </c>
      <c r="H401" s="16"/>
      <c r="I401" s="17"/>
      <c r="J401" s="17"/>
      <c r="K401" s="17"/>
      <c r="L401" s="17"/>
      <c r="AA401" s="16"/>
      <c r="AB401" s="17"/>
      <c r="AC401" s="17"/>
      <c r="AO401" s="140"/>
      <c r="AP401" s="141"/>
      <c r="AQ401" s="141"/>
      <c r="AR401" s="141"/>
      <c r="AS401" s="141"/>
      <c r="AT401" s="141"/>
      <c r="AU401" s="141"/>
      <c r="AV401" s="141"/>
      <c r="AW401" s="141"/>
      <c r="AX401" s="142"/>
    </row>
    <row r="402" spans="1:50">
      <c r="A402" s="1">
        <v>401</v>
      </c>
      <c r="H402" s="16"/>
      <c r="I402" s="17"/>
      <c r="J402" s="17"/>
      <c r="K402" s="17"/>
      <c r="L402" s="17"/>
      <c r="AA402" s="16"/>
      <c r="AB402" s="17"/>
      <c r="AC402" s="17"/>
      <c r="AO402" s="140"/>
      <c r="AP402" s="141"/>
      <c r="AQ402" s="141"/>
      <c r="AR402" s="141"/>
      <c r="AS402" s="141"/>
      <c r="AT402" s="141"/>
      <c r="AU402" s="141"/>
      <c r="AV402" s="141"/>
      <c r="AW402" s="141"/>
      <c r="AX402" s="142"/>
    </row>
    <row r="403" spans="1:50">
      <c r="A403" s="1">
        <v>402</v>
      </c>
      <c r="H403" s="16"/>
      <c r="I403" s="17"/>
      <c r="J403" s="17"/>
      <c r="K403" s="17"/>
      <c r="L403" s="17"/>
      <c r="AA403" s="16"/>
      <c r="AB403" s="17"/>
      <c r="AC403" s="17"/>
      <c r="AO403" s="140"/>
      <c r="AP403" s="141"/>
      <c r="AQ403" s="141"/>
      <c r="AR403" s="141"/>
      <c r="AS403" s="141"/>
      <c r="AT403" s="141"/>
      <c r="AU403" s="141"/>
      <c r="AV403" s="141"/>
      <c r="AW403" s="141"/>
      <c r="AX403" s="142"/>
    </row>
    <row r="404" spans="1:50">
      <c r="A404" s="1">
        <v>403</v>
      </c>
      <c r="H404" s="16"/>
      <c r="I404" s="17"/>
      <c r="J404" s="17"/>
      <c r="K404" s="17"/>
      <c r="L404" s="17"/>
      <c r="AA404" s="16"/>
      <c r="AB404" s="17"/>
      <c r="AC404" s="17"/>
      <c r="AO404" s="140"/>
      <c r="AP404" s="141"/>
      <c r="AQ404" s="141"/>
      <c r="AR404" s="141"/>
      <c r="AS404" s="141"/>
      <c r="AT404" s="141"/>
      <c r="AU404" s="141"/>
      <c r="AV404" s="141"/>
      <c r="AW404" s="141"/>
      <c r="AX404" s="142"/>
    </row>
    <row r="405" spans="1:50">
      <c r="A405" s="1">
        <v>404</v>
      </c>
      <c r="H405" s="16"/>
      <c r="I405" s="17"/>
      <c r="J405" s="17"/>
      <c r="K405" s="17"/>
      <c r="L405" s="17"/>
      <c r="AA405" s="16"/>
      <c r="AB405" s="17"/>
      <c r="AC405" s="17"/>
      <c r="AO405" s="140"/>
      <c r="AP405" s="141"/>
      <c r="AQ405" s="141"/>
      <c r="AR405" s="141"/>
      <c r="AS405" s="141"/>
      <c r="AT405" s="141"/>
      <c r="AU405" s="141"/>
      <c r="AV405" s="141"/>
      <c r="AW405" s="141"/>
      <c r="AX405" s="142"/>
    </row>
    <row r="406" spans="1:50">
      <c r="A406" s="1">
        <v>405</v>
      </c>
      <c r="H406" s="16"/>
      <c r="I406" s="17"/>
      <c r="J406" s="17"/>
      <c r="K406" s="17"/>
      <c r="L406" s="17"/>
      <c r="AA406" s="16"/>
      <c r="AB406" s="17"/>
      <c r="AC406" s="17"/>
      <c r="AO406" s="140"/>
      <c r="AP406" s="141"/>
      <c r="AQ406" s="141"/>
      <c r="AR406" s="141"/>
      <c r="AS406" s="141"/>
      <c r="AT406" s="141"/>
      <c r="AU406" s="141"/>
      <c r="AV406" s="141"/>
      <c r="AW406" s="141"/>
      <c r="AX406" s="142"/>
    </row>
    <row r="407" spans="1:50">
      <c r="A407" s="1">
        <v>406</v>
      </c>
      <c r="H407" s="16"/>
      <c r="I407" s="17"/>
      <c r="J407" s="17"/>
      <c r="K407" s="17"/>
      <c r="L407" s="17"/>
      <c r="AA407" s="16"/>
      <c r="AB407" s="17"/>
      <c r="AC407" s="17"/>
      <c r="AO407" s="140"/>
      <c r="AP407" s="141"/>
      <c r="AQ407" s="141"/>
      <c r="AR407" s="141"/>
      <c r="AS407" s="141"/>
      <c r="AT407" s="141"/>
      <c r="AU407" s="141"/>
      <c r="AV407" s="141"/>
      <c r="AW407" s="141"/>
      <c r="AX407" s="142"/>
    </row>
    <row r="408" spans="1:50">
      <c r="A408" s="1">
        <v>407</v>
      </c>
      <c r="H408" s="16"/>
      <c r="I408" s="17"/>
      <c r="J408" s="17"/>
      <c r="K408" s="17"/>
      <c r="L408" s="17"/>
      <c r="AA408" s="16"/>
      <c r="AB408" s="17"/>
      <c r="AC408" s="17"/>
      <c r="AO408" s="140"/>
      <c r="AP408" s="141"/>
      <c r="AQ408" s="141"/>
      <c r="AR408" s="141"/>
      <c r="AS408" s="141"/>
      <c r="AT408" s="141"/>
      <c r="AU408" s="141"/>
      <c r="AV408" s="141"/>
      <c r="AW408" s="141"/>
      <c r="AX408" s="142"/>
    </row>
    <row r="409" spans="1:50">
      <c r="A409" s="1">
        <v>408</v>
      </c>
      <c r="H409" s="16"/>
      <c r="I409" s="17"/>
      <c r="J409" s="17"/>
      <c r="K409" s="17"/>
      <c r="L409" s="17"/>
      <c r="AA409" s="16"/>
      <c r="AB409" s="17"/>
      <c r="AC409" s="17"/>
      <c r="AO409" s="140"/>
      <c r="AP409" s="141"/>
      <c r="AQ409" s="141"/>
      <c r="AR409" s="141"/>
      <c r="AS409" s="141"/>
      <c r="AT409" s="141"/>
      <c r="AU409" s="141"/>
      <c r="AV409" s="141"/>
      <c r="AW409" s="141"/>
      <c r="AX409" s="142"/>
    </row>
    <row r="410" spans="1:50">
      <c r="A410" s="1">
        <v>409</v>
      </c>
      <c r="H410" s="16"/>
      <c r="I410" s="17"/>
      <c r="J410" s="17"/>
      <c r="K410" s="17"/>
      <c r="L410" s="17"/>
      <c r="AA410" s="16"/>
      <c r="AB410" s="17"/>
      <c r="AC410" s="17"/>
      <c r="AO410" s="140"/>
      <c r="AP410" s="141"/>
      <c r="AQ410" s="141"/>
      <c r="AR410" s="141"/>
      <c r="AS410" s="141"/>
      <c r="AT410" s="141"/>
      <c r="AU410" s="141"/>
      <c r="AV410" s="141"/>
      <c r="AW410" s="141"/>
      <c r="AX410" s="142"/>
    </row>
    <row r="411" spans="1:50">
      <c r="A411" s="1">
        <v>410</v>
      </c>
      <c r="H411" s="16"/>
      <c r="I411" s="17"/>
      <c r="J411" s="17"/>
      <c r="K411" s="17"/>
      <c r="L411" s="17"/>
      <c r="AA411" s="16"/>
      <c r="AB411" s="17"/>
      <c r="AC411" s="17"/>
      <c r="AO411" s="140"/>
      <c r="AP411" s="141"/>
      <c r="AQ411" s="141"/>
      <c r="AR411" s="141"/>
      <c r="AS411" s="141"/>
      <c r="AT411" s="141"/>
      <c r="AU411" s="141"/>
      <c r="AV411" s="141"/>
      <c r="AW411" s="141"/>
      <c r="AX411" s="142"/>
    </row>
    <row r="412" spans="1:50">
      <c r="A412" s="1">
        <v>411</v>
      </c>
      <c r="H412" s="16"/>
      <c r="I412" s="17"/>
      <c r="J412" s="17"/>
      <c r="K412" s="17"/>
      <c r="L412" s="17"/>
      <c r="AA412" s="16"/>
      <c r="AB412" s="17"/>
      <c r="AC412" s="17"/>
      <c r="AO412" s="140"/>
      <c r="AP412" s="141"/>
      <c r="AQ412" s="141"/>
      <c r="AR412" s="141"/>
      <c r="AS412" s="141"/>
      <c r="AT412" s="141"/>
      <c r="AU412" s="141"/>
      <c r="AV412" s="141"/>
      <c r="AW412" s="141"/>
      <c r="AX412" s="142"/>
    </row>
    <row r="413" spans="1:50">
      <c r="A413" s="1">
        <v>412</v>
      </c>
      <c r="H413" s="16"/>
      <c r="I413" s="17"/>
      <c r="J413" s="17"/>
      <c r="K413" s="17"/>
      <c r="L413" s="17"/>
      <c r="AA413" s="16"/>
      <c r="AB413" s="17"/>
      <c r="AC413" s="17"/>
      <c r="AO413" s="140"/>
      <c r="AP413" s="141"/>
      <c r="AQ413" s="141"/>
      <c r="AR413" s="141"/>
      <c r="AS413" s="141"/>
      <c r="AT413" s="141"/>
      <c r="AU413" s="141"/>
      <c r="AV413" s="141"/>
      <c r="AW413" s="141"/>
      <c r="AX413" s="142"/>
    </row>
    <row r="414" spans="1:50">
      <c r="A414" s="1">
        <v>413</v>
      </c>
      <c r="H414" s="16"/>
      <c r="I414" s="17"/>
      <c r="J414" s="17"/>
      <c r="K414" s="17"/>
      <c r="L414" s="17"/>
      <c r="AA414" s="16"/>
      <c r="AB414" s="17"/>
      <c r="AC414" s="17"/>
      <c r="AO414" s="140"/>
      <c r="AP414" s="141"/>
      <c r="AQ414" s="141"/>
      <c r="AR414" s="141"/>
      <c r="AS414" s="141"/>
      <c r="AT414" s="141"/>
      <c r="AU414" s="141"/>
      <c r="AV414" s="141"/>
      <c r="AW414" s="141"/>
      <c r="AX414" s="142"/>
    </row>
    <row r="415" spans="1:50">
      <c r="A415" s="1">
        <v>414</v>
      </c>
      <c r="H415" s="16"/>
      <c r="I415" s="17"/>
      <c r="J415" s="17"/>
      <c r="K415" s="17"/>
      <c r="L415" s="17"/>
      <c r="AA415" s="16"/>
      <c r="AB415" s="17"/>
      <c r="AC415" s="17"/>
      <c r="AO415" s="140"/>
      <c r="AP415" s="141"/>
      <c r="AQ415" s="141"/>
      <c r="AR415" s="141"/>
      <c r="AS415" s="141"/>
      <c r="AT415" s="141"/>
      <c r="AU415" s="141"/>
      <c r="AV415" s="141"/>
      <c r="AW415" s="141"/>
      <c r="AX415" s="142"/>
    </row>
    <row r="416" spans="1:50">
      <c r="A416" s="1">
        <v>415</v>
      </c>
      <c r="H416" s="16"/>
      <c r="I416" s="17"/>
      <c r="J416" s="17"/>
      <c r="K416" s="17"/>
      <c r="L416" s="17"/>
      <c r="AA416" s="16"/>
      <c r="AB416" s="17"/>
      <c r="AC416" s="17"/>
      <c r="AO416" s="140"/>
      <c r="AP416" s="141"/>
      <c r="AQ416" s="141"/>
      <c r="AR416" s="141"/>
      <c r="AS416" s="141"/>
      <c r="AT416" s="141"/>
      <c r="AU416" s="141"/>
      <c r="AV416" s="141"/>
      <c r="AW416" s="141"/>
      <c r="AX416" s="142"/>
    </row>
    <row r="417" spans="1:50">
      <c r="A417" s="1">
        <v>416</v>
      </c>
      <c r="H417" s="16"/>
      <c r="I417" s="17"/>
      <c r="J417" s="17"/>
      <c r="K417" s="17"/>
      <c r="L417" s="17"/>
      <c r="AA417" s="16"/>
      <c r="AB417" s="17"/>
      <c r="AC417" s="17"/>
      <c r="AO417" s="140"/>
      <c r="AP417" s="141"/>
      <c r="AQ417" s="141"/>
      <c r="AR417" s="141"/>
      <c r="AS417" s="141"/>
      <c r="AT417" s="141"/>
      <c r="AU417" s="141"/>
      <c r="AV417" s="141"/>
      <c r="AW417" s="141"/>
      <c r="AX417" s="142"/>
    </row>
    <row r="418" spans="1:50">
      <c r="A418" s="1">
        <v>417</v>
      </c>
      <c r="H418" s="16"/>
      <c r="I418" s="17"/>
      <c r="J418" s="17"/>
      <c r="K418" s="17"/>
      <c r="L418" s="17"/>
      <c r="AA418" s="16"/>
      <c r="AB418" s="17"/>
      <c r="AC418" s="17"/>
      <c r="AO418" s="140"/>
      <c r="AP418" s="141"/>
      <c r="AQ418" s="141"/>
      <c r="AR418" s="141"/>
      <c r="AS418" s="141"/>
      <c r="AT418" s="141"/>
      <c r="AU418" s="141"/>
      <c r="AV418" s="141"/>
      <c r="AW418" s="141"/>
      <c r="AX418" s="142"/>
    </row>
    <row r="419" spans="1:50">
      <c r="A419" s="1">
        <v>418</v>
      </c>
      <c r="H419" s="16"/>
      <c r="I419" s="17"/>
      <c r="J419" s="17"/>
      <c r="K419" s="17"/>
      <c r="L419" s="17"/>
      <c r="AA419" s="16"/>
      <c r="AB419" s="17"/>
      <c r="AC419" s="17"/>
      <c r="AO419" s="140"/>
      <c r="AP419" s="141"/>
      <c r="AQ419" s="141"/>
      <c r="AR419" s="141"/>
      <c r="AS419" s="141"/>
      <c r="AT419" s="141"/>
      <c r="AU419" s="141"/>
      <c r="AV419" s="141"/>
      <c r="AW419" s="141"/>
      <c r="AX419" s="142"/>
    </row>
    <row r="420" spans="1:50">
      <c r="A420" s="1">
        <v>419</v>
      </c>
      <c r="H420" s="16"/>
      <c r="I420" s="17"/>
      <c r="J420" s="17"/>
      <c r="K420" s="17"/>
      <c r="L420" s="17"/>
      <c r="AA420" s="16"/>
      <c r="AB420" s="17"/>
      <c r="AC420" s="17"/>
      <c r="AO420" s="140"/>
      <c r="AP420" s="141"/>
      <c r="AQ420" s="141"/>
      <c r="AR420" s="141"/>
      <c r="AS420" s="141"/>
      <c r="AT420" s="141"/>
      <c r="AU420" s="141"/>
      <c r="AV420" s="141"/>
      <c r="AW420" s="141"/>
      <c r="AX420" s="142"/>
    </row>
    <row r="421" spans="1:50">
      <c r="A421" s="1">
        <v>420</v>
      </c>
      <c r="H421" s="16"/>
      <c r="I421" s="17"/>
      <c r="J421" s="17"/>
      <c r="K421" s="17"/>
      <c r="L421" s="17"/>
      <c r="AA421" s="16"/>
      <c r="AB421" s="17"/>
      <c r="AC421" s="17"/>
      <c r="AO421" s="140"/>
      <c r="AP421" s="141"/>
      <c r="AQ421" s="141"/>
      <c r="AR421" s="141"/>
      <c r="AS421" s="141"/>
      <c r="AT421" s="141"/>
      <c r="AU421" s="141"/>
      <c r="AV421" s="141"/>
      <c r="AW421" s="141"/>
      <c r="AX421" s="142"/>
    </row>
    <row r="422" spans="1:50">
      <c r="A422" s="1">
        <v>421</v>
      </c>
      <c r="H422" s="16"/>
      <c r="I422" s="17"/>
      <c r="J422" s="17"/>
      <c r="K422" s="17"/>
      <c r="L422" s="17"/>
      <c r="AA422" s="16"/>
      <c r="AB422" s="17"/>
      <c r="AC422" s="17"/>
      <c r="AO422" s="140"/>
      <c r="AP422" s="141"/>
      <c r="AQ422" s="141"/>
      <c r="AR422" s="141"/>
      <c r="AS422" s="141"/>
      <c r="AT422" s="141"/>
      <c r="AU422" s="141"/>
      <c r="AV422" s="141"/>
      <c r="AW422" s="141"/>
      <c r="AX422" s="142"/>
    </row>
    <row r="423" spans="1:50">
      <c r="A423" s="1">
        <v>422</v>
      </c>
      <c r="H423" s="16"/>
      <c r="I423" s="17"/>
      <c r="J423" s="17"/>
      <c r="K423" s="17"/>
      <c r="L423" s="17"/>
      <c r="AA423" s="16"/>
      <c r="AB423" s="17"/>
      <c r="AC423" s="17"/>
      <c r="AO423" s="140"/>
      <c r="AP423" s="141"/>
      <c r="AQ423" s="141"/>
      <c r="AR423" s="141"/>
      <c r="AS423" s="141"/>
      <c r="AT423" s="141"/>
      <c r="AU423" s="141"/>
      <c r="AV423" s="141"/>
      <c r="AW423" s="141"/>
      <c r="AX423" s="142"/>
    </row>
    <row r="424" spans="1:50">
      <c r="A424" s="1">
        <v>423</v>
      </c>
      <c r="H424" s="16"/>
      <c r="I424" s="17"/>
      <c r="J424" s="17"/>
      <c r="K424" s="17"/>
      <c r="L424" s="17"/>
      <c r="AA424" s="16"/>
      <c r="AB424" s="17"/>
      <c r="AC424" s="17"/>
      <c r="AO424" s="140"/>
      <c r="AP424" s="141"/>
      <c r="AQ424" s="141"/>
      <c r="AR424" s="141"/>
      <c r="AS424" s="141"/>
      <c r="AT424" s="141"/>
      <c r="AU424" s="141"/>
      <c r="AV424" s="141"/>
      <c r="AW424" s="141"/>
      <c r="AX424" s="142"/>
    </row>
    <row r="425" spans="1:50">
      <c r="A425" s="1">
        <v>424</v>
      </c>
      <c r="H425" s="16"/>
      <c r="I425" s="17"/>
      <c r="J425" s="17"/>
      <c r="K425" s="17"/>
      <c r="L425" s="17"/>
      <c r="AA425" s="16"/>
      <c r="AB425" s="17"/>
      <c r="AC425" s="17"/>
      <c r="AO425" s="140"/>
      <c r="AP425" s="141"/>
      <c r="AQ425" s="141"/>
      <c r="AR425" s="141"/>
      <c r="AS425" s="141"/>
      <c r="AT425" s="141"/>
      <c r="AU425" s="141"/>
      <c r="AV425" s="141"/>
      <c r="AW425" s="141"/>
      <c r="AX425" s="142"/>
    </row>
    <row r="426" spans="1:50">
      <c r="A426" s="1">
        <v>425</v>
      </c>
      <c r="H426" s="16"/>
      <c r="I426" s="17"/>
      <c r="J426" s="17"/>
      <c r="K426" s="17"/>
      <c r="L426" s="17"/>
      <c r="AA426" s="16"/>
      <c r="AB426" s="17"/>
      <c r="AC426" s="17"/>
      <c r="AO426" s="140"/>
      <c r="AP426" s="141"/>
      <c r="AQ426" s="141"/>
      <c r="AR426" s="141"/>
      <c r="AS426" s="141"/>
      <c r="AT426" s="141"/>
      <c r="AU426" s="141"/>
      <c r="AV426" s="141"/>
      <c r="AW426" s="141"/>
      <c r="AX426" s="142"/>
    </row>
    <row r="427" spans="1:50">
      <c r="A427" s="1">
        <v>426</v>
      </c>
      <c r="H427" s="16"/>
      <c r="I427" s="17"/>
      <c r="J427" s="17"/>
      <c r="K427" s="17"/>
      <c r="L427" s="17"/>
      <c r="AA427" s="16"/>
      <c r="AB427" s="17"/>
      <c r="AC427" s="17"/>
      <c r="AO427" s="140"/>
      <c r="AP427" s="141"/>
      <c r="AQ427" s="141"/>
      <c r="AR427" s="141"/>
      <c r="AS427" s="141"/>
      <c r="AT427" s="141"/>
      <c r="AU427" s="141"/>
      <c r="AV427" s="141"/>
      <c r="AW427" s="141"/>
      <c r="AX427" s="142"/>
    </row>
    <row r="428" spans="1:50">
      <c r="A428" s="1">
        <v>427</v>
      </c>
      <c r="H428" s="16"/>
      <c r="I428" s="17"/>
      <c r="J428" s="17"/>
      <c r="K428" s="17"/>
      <c r="L428" s="17"/>
      <c r="AA428" s="16"/>
      <c r="AB428" s="17"/>
      <c r="AC428" s="17"/>
      <c r="AO428" s="140"/>
      <c r="AP428" s="141"/>
      <c r="AQ428" s="141"/>
      <c r="AR428" s="141"/>
      <c r="AS428" s="141"/>
      <c r="AT428" s="141"/>
      <c r="AU428" s="141"/>
      <c r="AV428" s="141"/>
      <c r="AW428" s="141"/>
      <c r="AX428" s="142"/>
    </row>
    <row r="429" spans="1:50">
      <c r="A429" s="1">
        <v>428</v>
      </c>
      <c r="H429" s="16"/>
      <c r="I429" s="17"/>
      <c r="J429" s="17"/>
      <c r="K429" s="17"/>
      <c r="L429" s="17"/>
      <c r="AA429" s="16"/>
      <c r="AB429" s="17"/>
      <c r="AC429" s="17"/>
      <c r="AO429" s="140"/>
      <c r="AP429" s="141"/>
      <c r="AQ429" s="141"/>
      <c r="AR429" s="141"/>
      <c r="AS429" s="141"/>
      <c r="AT429" s="141"/>
      <c r="AU429" s="141"/>
      <c r="AV429" s="141"/>
      <c r="AW429" s="141"/>
      <c r="AX429" s="142"/>
    </row>
    <row r="430" spans="1:50">
      <c r="A430" s="1">
        <v>429</v>
      </c>
      <c r="H430" s="16"/>
      <c r="I430" s="17"/>
      <c r="J430" s="17"/>
      <c r="K430" s="17"/>
      <c r="L430" s="17"/>
      <c r="AA430" s="16"/>
      <c r="AB430" s="17"/>
      <c r="AC430" s="17"/>
      <c r="AO430" s="140"/>
      <c r="AP430" s="141"/>
      <c r="AQ430" s="141"/>
      <c r="AR430" s="141"/>
      <c r="AS430" s="141"/>
      <c r="AT430" s="141"/>
      <c r="AU430" s="141"/>
      <c r="AV430" s="141"/>
      <c r="AW430" s="141"/>
      <c r="AX430" s="142"/>
    </row>
    <row r="431" spans="1:50">
      <c r="A431" s="1">
        <v>430</v>
      </c>
      <c r="H431" s="16"/>
      <c r="I431" s="17"/>
      <c r="J431" s="17"/>
      <c r="K431" s="17"/>
      <c r="L431" s="17"/>
      <c r="AA431" s="16"/>
      <c r="AB431" s="17"/>
      <c r="AC431" s="17"/>
      <c r="AO431" s="140"/>
      <c r="AP431" s="141"/>
      <c r="AQ431" s="141"/>
      <c r="AR431" s="141"/>
      <c r="AS431" s="141"/>
      <c r="AT431" s="141"/>
      <c r="AU431" s="141"/>
      <c r="AV431" s="141"/>
      <c r="AW431" s="141"/>
      <c r="AX431" s="142"/>
    </row>
    <row r="432" spans="1:50">
      <c r="A432" s="1">
        <v>431</v>
      </c>
      <c r="H432" s="16"/>
      <c r="I432" s="17"/>
      <c r="J432" s="17"/>
      <c r="K432" s="17"/>
      <c r="L432" s="17"/>
      <c r="AA432" s="16"/>
      <c r="AB432" s="17"/>
      <c r="AC432" s="17"/>
      <c r="AO432" s="140"/>
      <c r="AP432" s="141"/>
      <c r="AQ432" s="141"/>
      <c r="AR432" s="141"/>
      <c r="AS432" s="141"/>
      <c r="AT432" s="141"/>
      <c r="AU432" s="141"/>
      <c r="AV432" s="141"/>
      <c r="AW432" s="141"/>
      <c r="AX432" s="142"/>
    </row>
    <row r="433" spans="1:50">
      <c r="A433" s="1">
        <v>432</v>
      </c>
      <c r="H433" s="16"/>
      <c r="I433" s="17"/>
      <c r="J433" s="17"/>
      <c r="K433" s="17"/>
      <c r="L433" s="17"/>
      <c r="AA433" s="16"/>
      <c r="AB433" s="17"/>
      <c r="AC433" s="17"/>
      <c r="AO433" s="140"/>
      <c r="AP433" s="141"/>
      <c r="AQ433" s="141"/>
      <c r="AR433" s="141"/>
      <c r="AS433" s="141"/>
      <c r="AT433" s="141"/>
      <c r="AU433" s="141"/>
      <c r="AV433" s="141"/>
      <c r="AW433" s="141"/>
      <c r="AX433" s="142"/>
    </row>
    <row r="434" spans="1:50">
      <c r="A434" s="1">
        <v>433</v>
      </c>
      <c r="H434" s="16"/>
      <c r="I434" s="17"/>
      <c r="J434" s="17"/>
      <c r="K434" s="17"/>
      <c r="L434" s="17"/>
      <c r="AA434" s="16"/>
      <c r="AB434" s="17"/>
      <c r="AC434" s="17"/>
      <c r="AO434" s="140"/>
      <c r="AP434" s="141"/>
      <c r="AQ434" s="141"/>
      <c r="AR434" s="141"/>
      <c r="AS434" s="141"/>
      <c r="AT434" s="141"/>
      <c r="AU434" s="141"/>
      <c r="AV434" s="141"/>
      <c r="AW434" s="141"/>
      <c r="AX434" s="142"/>
    </row>
    <row r="435" spans="1:50">
      <c r="A435" s="1">
        <v>434</v>
      </c>
      <c r="H435" s="16"/>
      <c r="I435" s="17"/>
      <c r="J435" s="17"/>
      <c r="K435" s="17"/>
      <c r="L435" s="17"/>
      <c r="AA435" s="16"/>
      <c r="AB435" s="17"/>
      <c r="AC435" s="17"/>
      <c r="AO435" s="140"/>
      <c r="AP435" s="141"/>
      <c r="AQ435" s="141"/>
      <c r="AR435" s="141"/>
      <c r="AS435" s="141"/>
      <c r="AT435" s="141"/>
      <c r="AU435" s="141"/>
      <c r="AV435" s="141"/>
      <c r="AW435" s="141"/>
      <c r="AX435" s="142"/>
    </row>
    <row r="436" spans="1:50">
      <c r="A436" s="1">
        <v>435</v>
      </c>
      <c r="H436" s="16"/>
      <c r="I436" s="17"/>
      <c r="J436" s="17"/>
      <c r="K436" s="17"/>
      <c r="L436" s="17"/>
      <c r="AA436" s="16"/>
      <c r="AB436" s="17"/>
      <c r="AC436" s="17"/>
      <c r="AO436" s="140"/>
      <c r="AP436" s="141"/>
      <c r="AQ436" s="141"/>
      <c r="AR436" s="141"/>
      <c r="AS436" s="141"/>
      <c r="AT436" s="141"/>
      <c r="AU436" s="141"/>
      <c r="AV436" s="141"/>
      <c r="AW436" s="141"/>
      <c r="AX436" s="142"/>
    </row>
    <row r="437" spans="1:50">
      <c r="A437" s="1">
        <v>436</v>
      </c>
      <c r="H437" s="16"/>
      <c r="I437" s="17"/>
      <c r="J437" s="17"/>
      <c r="K437" s="17"/>
      <c r="L437" s="17"/>
      <c r="AA437" s="16"/>
      <c r="AB437" s="17"/>
      <c r="AC437" s="17"/>
      <c r="AO437" s="140"/>
      <c r="AP437" s="141"/>
      <c r="AQ437" s="141"/>
      <c r="AR437" s="141"/>
      <c r="AS437" s="141"/>
      <c r="AT437" s="141"/>
      <c r="AU437" s="141"/>
      <c r="AV437" s="141"/>
      <c r="AW437" s="141"/>
      <c r="AX437" s="142"/>
    </row>
    <row r="438" spans="1:50">
      <c r="A438" s="1">
        <v>437</v>
      </c>
      <c r="H438" s="16"/>
      <c r="I438" s="17"/>
      <c r="J438" s="17"/>
      <c r="K438" s="17"/>
      <c r="L438" s="17"/>
      <c r="AA438" s="16"/>
      <c r="AB438" s="17"/>
      <c r="AC438" s="17"/>
      <c r="AO438" s="140"/>
      <c r="AP438" s="141"/>
      <c r="AQ438" s="141"/>
      <c r="AR438" s="141"/>
      <c r="AS438" s="141"/>
      <c r="AT438" s="141"/>
      <c r="AU438" s="141"/>
      <c r="AV438" s="141"/>
      <c r="AW438" s="141"/>
      <c r="AX438" s="142"/>
    </row>
    <row r="439" spans="1:50">
      <c r="A439" s="1">
        <v>438</v>
      </c>
      <c r="H439" s="16"/>
      <c r="I439" s="17"/>
      <c r="J439" s="17"/>
      <c r="K439" s="17"/>
      <c r="L439" s="17"/>
      <c r="AA439" s="16"/>
      <c r="AB439" s="17"/>
      <c r="AC439" s="17"/>
      <c r="AO439" s="140"/>
      <c r="AP439" s="141"/>
      <c r="AQ439" s="141"/>
      <c r="AR439" s="141"/>
      <c r="AS439" s="141"/>
      <c r="AT439" s="141"/>
      <c r="AU439" s="141"/>
      <c r="AV439" s="141"/>
      <c r="AW439" s="141"/>
      <c r="AX439" s="142"/>
    </row>
    <row r="440" spans="1:50">
      <c r="A440" s="1">
        <v>439</v>
      </c>
      <c r="H440" s="16"/>
      <c r="I440" s="17"/>
      <c r="J440" s="17"/>
      <c r="K440" s="17"/>
      <c r="L440" s="17"/>
      <c r="AA440" s="16"/>
      <c r="AB440" s="17"/>
      <c r="AC440" s="17"/>
      <c r="AO440" s="140"/>
      <c r="AP440" s="141"/>
      <c r="AQ440" s="141"/>
      <c r="AR440" s="141"/>
      <c r="AS440" s="141"/>
      <c r="AT440" s="141"/>
      <c r="AU440" s="141"/>
      <c r="AV440" s="141"/>
      <c r="AW440" s="141"/>
      <c r="AX440" s="142"/>
    </row>
    <row r="441" spans="1:50">
      <c r="A441" s="1">
        <v>440</v>
      </c>
      <c r="H441" s="16"/>
      <c r="I441" s="17"/>
      <c r="J441" s="17"/>
      <c r="K441" s="17"/>
      <c r="L441" s="17"/>
      <c r="AA441" s="16"/>
      <c r="AB441" s="17"/>
      <c r="AC441" s="17"/>
      <c r="AO441" s="140"/>
      <c r="AP441" s="141"/>
      <c r="AQ441" s="141"/>
      <c r="AR441" s="141"/>
      <c r="AS441" s="141"/>
      <c r="AT441" s="141"/>
      <c r="AU441" s="141"/>
      <c r="AV441" s="141"/>
      <c r="AW441" s="141"/>
      <c r="AX441" s="142"/>
    </row>
    <row r="442" spans="1:50">
      <c r="A442" s="1">
        <v>441</v>
      </c>
      <c r="H442" s="16"/>
      <c r="I442" s="17"/>
      <c r="J442" s="17"/>
      <c r="K442" s="17"/>
      <c r="L442" s="17"/>
      <c r="AA442" s="16"/>
      <c r="AB442" s="17"/>
      <c r="AC442" s="17"/>
      <c r="AO442" s="140"/>
      <c r="AP442" s="141"/>
      <c r="AQ442" s="141"/>
      <c r="AR442" s="141"/>
      <c r="AS442" s="141"/>
      <c r="AT442" s="141"/>
      <c r="AU442" s="141"/>
      <c r="AV442" s="141"/>
      <c r="AW442" s="141"/>
      <c r="AX442" s="142"/>
    </row>
    <row r="443" spans="1:50">
      <c r="A443" s="1">
        <v>442</v>
      </c>
      <c r="H443" s="16"/>
      <c r="I443" s="17"/>
      <c r="J443" s="17"/>
      <c r="K443" s="17"/>
      <c r="L443" s="17"/>
      <c r="AA443" s="16"/>
      <c r="AB443" s="17"/>
      <c r="AC443" s="17"/>
      <c r="AO443" s="140"/>
      <c r="AP443" s="141"/>
      <c r="AQ443" s="141"/>
      <c r="AR443" s="141"/>
      <c r="AS443" s="141"/>
      <c r="AT443" s="141"/>
      <c r="AU443" s="141"/>
      <c r="AV443" s="141"/>
      <c r="AW443" s="141"/>
      <c r="AX443" s="142"/>
    </row>
    <row r="444" spans="1:50">
      <c r="A444" s="1">
        <v>443</v>
      </c>
      <c r="H444" s="16"/>
      <c r="I444" s="17"/>
      <c r="J444" s="17"/>
      <c r="K444" s="17"/>
      <c r="L444" s="17"/>
      <c r="AA444" s="16"/>
      <c r="AB444" s="17"/>
      <c r="AC444" s="17"/>
      <c r="AO444" s="140"/>
      <c r="AP444" s="141"/>
      <c r="AQ444" s="141"/>
      <c r="AR444" s="141"/>
      <c r="AS444" s="141"/>
      <c r="AT444" s="141"/>
      <c r="AU444" s="141"/>
      <c r="AV444" s="141"/>
      <c r="AW444" s="141"/>
      <c r="AX444" s="142"/>
    </row>
    <row r="445" spans="1:50">
      <c r="A445" s="1">
        <v>444</v>
      </c>
      <c r="H445" s="16"/>
      <c r="I445" s="17"/>
      <c r="J445" s="17"/>
      <c r="K445" s="17"/>
      <c r="L445" s="17"/>
      <c r="AA445" s="16"/>
      <c r="AB445" s="17"/>
      <c r="AC445" s="17"/>
      <c r="AO445" s="140"/>
      <c r="AP445" s="141"/>
      <c r="AQ445" s="141"/>
      <c r="AR445" s="141"/>
      <c r="AS445" s="141"/>
      <c r="AT445" s="141"/>
      <c r="AU445" s="141"/>
      <c r="AV445" s="141"/>
      <c r="AW445" s="141"/>
      <c r="AX445" s="142"/>
    </row>
    <row r="446" spans="1:50">
      <c r="A446" s="1">
        <v>445</v>
      </c>
      <c r="H446" s="16"/>
      <c r="I446" s="17"/>
      <c r="J446" s="17"/>
      <c r="K446" s="17"/>
      <c r="L446" s="17"/>
      <c r="AA446" s="16"/>
      <c r="AB446" s="17"/>
      <c r="AC446" s="17"/>
      <c r="AO446" s="140"/>
      <c r="AP446" s="141"/>
      <c r="AQ446" s="141"/>
      <c r="AR446" s="141"/>
      <c r="AS446" s="141"/>
      <c r="AT446" s="141"/>
      <c r="AU446" s="141"/>
      <c r="AV446" s="141"/>
      <c r="AW446" s="141"/>
      <c r="AX446" s="142"/>
    </row>
    <row r="447" spans="1:50">
      <c r="A447" s="1">
        <v>446</v>
      </c>
      <c r="H447" s="16"/>
      <c r="I447" s="17"/>
      <c r="J447" s="17"/>
      <c r="K447" s="17"/>
      <c r="L447" s="17"/>
      <c r="AA447" s="16"/>
      <c r="AB447" s="17"/>
      <c r="AC447" s="17"/>
      <c r="AO447" s="140"/>
      <c r="AP447" s="141"/>
      <c r="AQ447" s="141"/>
      <c r="AR447" s="141"/>
      <c r="AS447" s="141"/>
      <c r="AT447" s="141"/>
      <c r="AU447" s="141"/>
      <c r="AV447" s="141"/>
      <c r="AW447" s="141"/>
      <c r="AX447" s="142"/>
    </row>
    <row r="448" spans="1:50">
      <c r="A448" s="1">
        <v>447</v>
      </c>
      <c r="H448" s="16"/>
      <c r="I448" s="17"/>
      <c r="J448" s="17"/>
      <c r="K448" s="17"/>
      <c r="L448" s="17"/>
      <c r="AA448" s="16"/>
      <c r="AB448" s="17"/>
      <c r="AC448" s="17"/>
      <c r="AO448" s="140"/>
      <c r="AP448" s="141"/>
      <c r="AQ448" s="141"/>
      <c r="AR448" s="141"/>
      <c r="AS448" s="141"/>
      <c r="AT448" s="141"/>
      <c r="AU448" s="141"/>
      <c r="AV448" s="141"/>
      <c r="AW448" s="141"/>
      <c r="AX448" s="142"/>
    </row>
    <row r="449" spans="1:50">
      <c r="A449" s="1">
        <v>448</v>
      </c>
      <c r="H449" s="16"/>
      <c r="I449" s="17"/>
      <c r="J449" s="17"/>
      <c r="K449" s="17"/>
      <c r="L449" s="17"/>
      <c r="AA449" s="16"/>
      <c r="AB449" s="17"/>
      <c r="AC449" s="17"/>
      <c r="AO449" s="140"/>
      <c r="AP449" s="141"/>
      <c r="AQ449" s="141"/>
      <c r="AR449" s="141"/>
      <c r="AS449" s="141"/>
      <c r="AT449" s="141"/>
      <c r="AU449" s="141"/>
      <c r="AV449" s="141"/>
      <c r="AW449" s="141"/>
      <c r="AX449" s="142"/>
    </row>
    <row r="450" spans="1:50">
      <c r="A450" s="1">
        <v>449</v>
      </c>
      <c r="H450" s="16"/>
      <c r="I450" s="17"/>
      <c r="J450" s="17"/>
      <c r="K450" s="17"/>
      <c r="L450" s="17"/>
      <c r="AA450" s="16"/>
      <c r="AB450" s="17"/>
      <c r="AC450" s="17"/>
      <c r="AO450" s="140"/>
      <c r="AP450" s="141"/>
      <c r="AQ450" s="141"/>
      <c r="AR450" s="141"/>
      <c r="AS450" s="141"/>
      <c r="AT450" s="141"/>
      <c r="AU450" s="141"/>
      <c r="AV450" s="141"/>
      <c r="AW450" s="141"/>
      <c r="AX450" s="142"/>
    </row>
    <row r="451" spans="1:50">
      <c r="A451" s="1">
        <v>450</v>
      </c>
      <c r="H451" s="16"/>
      <c r="I451" s="17"/>
      <c r="J451" s="17"/>
      <c r="K451" s="17"/>
      <c r="L451" s="17"/>
      <c r="AA451" s="16"/>
      <c r="AB451" s="17"/>
      <c r="AC451" s="17"/>
      <c r="AO451" s="140"/>
      <c r="AP451" s="141"/>
      <c r="AQ451" s="141"/>
      <c r="AR451" s="141"/>
      <c r="AS451" s="141"/>
      <c r="AT451" s="141"/>
      <c r="AU451" s="141"/>
      <c r="AV451" s="141"/>
      <c r="AW451" s="141"/>
      <c r="AX451" s="142"/>
    </row>
    <row r="452" spans="1:50">
      <c r="A452" s="1">
        <v>451</v>
      </c>
      <c r="H452" s="16"/>
      <c r="I452" s="17"/>
      <c r="J452" s="17"/>
      <c r="K452" s="17"/>
      <c r="L452" s="17"/>
      <c r="AA452" s="16"/>
      <c r="AB452" s="17"/>
      <c r="AC452" s="17"/>
      <c r="AO452" s="140"/>
      <c r="AP452" s="141"/>
      <c r="AQ452" s="141"/>
      <c r="AR452" s="141"/>
      <c r="AS452" s="141"/>
      <c r="AT452" s="141"/>
      <c r="AU452" s="141"/>
      <c r="AV452" s="141"/>
      <c r="AW452" s="141"/>
      <c r="AX452" s="142"/>
    </row>
    <row r="453" spans="1:50">
      <c r="A453" s="1">
        <v>452</v>
      </c>
      <c r="H453" s="16"/>
      <c r="I453" s="17"/>
      <c r="J453" s="17"/>
      <c r="K453" s="17"/>
      <c r="L453" s="17"/>
      <c r="AA453" s="16"/>
      <c r="AB453" s="17"/>
      <c r="AC453" s="17"/>
      <c r="AO453" s="140"/>
      <c r="AP453" s="141"/>
      <c r="AQ453" s="141"/>
      <c r="AR453" s="141"/>
      <c r="AS453" s="141"/>
      <c r="AT453" s="141"/>
      <c r="AU453" s="141"/>
      <c r="AV453" s="141"/>
      <c r="AW453" s="141"/>
      <c r="AX453" s="142"/>
    </row>
    <row r="454" spans="1:50">
      <c r="A454" s="1">
        <v>453</v>
      </c>
      <c r="H454" s="16"/>
      <c r="I454" s="17"/>
      <c r="J454" s="17"/>
      <c r="K454" s="17"/>
      <c r="L454" s="17"/>
      <c r="AA454" s="16"/>
      <c r="AB454" s="17"/>
      <c r="AC454" s="17"/>
      <c r="AO454" s="140"/>
      <c r="AP454" s="141"/>
      <c r="AQ454" s="141"/>
      <c r="AR454" s="141"/>
      <c r="AS454" s="141"/>
      <c r="AT454" s="141"/>
      <c r="AU454" s="141"/>
      <c r="AV454" s="141"/>
      <c r="AW454" s="141"/>
      <c r="AX454" s="142"/>
    </row>
    <row r="455" spans="1:50">
      <c r="A455" s="1">
        <v>454</v>
      </c>
      <c r="H455" s="16"/>
      <c r="I455" s="17"/>
      <c r="J455" s="17"/>
      <c r="K455" s="17"/>
      <c r="L455" s="17"/>
      <c r="AA455" s="16"/>
      <c r="AB455" s="17"/>
      <c r="AC455" s="17"/>
      <c r="AO455" s="140"/>
      <c r="AP455" s="141"/>
      <c r="AQ455" s="141"/>
      <c r="AR455" s="141"/>
      <c r="AS455" s="141"/>
      <c r="AT455" s="141"/>
      <c r="AU455" s="141"/>
      <c r="AV455" s="141"/>
      <c r="AW455" s="141"/>
      <c r="AX455" s="142"/>
    </row>
    <row r="456" spans="1:50">
      <c r="A456" s="1">
        <v>455</v>
      </c>
      <c r="H456" s="16"/>
      <c r="I456" s="17"/>
      <c r="J456" s="17"/>
      <c r="K456" s="17"/>
      <c r="L456" s="17"/>
      <c r="AA456" s="16"/>
      <c r="AB456" s="17"/>
      <c r="AC456" s="17"/>
      <c r="AO456" s="140"/>
      <c r="AP456" s="141"/>
      <c r="AQ456" s="141"/>
      <c r="AR456" s="141"/>
      <c r="AS456" s="141"/>
      <c r="AT456" s="141"/>
      <c r="AU456" s="141"/>
      <c r="AV456" s="141"/>
      <c r="AW456" s="141"/>
      <c r="AX456" s="142"/>
    </row>
    <row r="457" spans="1:50">
      <c r="A457" s="1">
        <v>456</v>
      </c>
      <c r="H457" s="16"/>
      <c r="I457" s="17"/>
      <c r="J457" s="17"/>
      <c r="K457" s="17"/>
      <c r="L457" s="17"/>
      <c r="AA457" s="16"/>
      <c r="AB457" s="17"/>
      <c r="AC457" s="17"/>
      <c r="AO457" s="140"/>
      <c r="AP457" s="141"/>
      <c r="AQ457" s="141"/>
      <c r="AR457" s="141"/>
      <c r="AS457" s="141"/>
      <c r="AT457" s="141"/>
      <c r="AU457" s="141"/>
      <c r="AV457" s="141"/>
      <c r="AW457" s="141"/>
      <c r="AX457" s="142"/>
    </row>
    <row r="458" spans="1:50">
      <c r="A458" s="1">
        <v>457</v>
      </c>
      <c r="H458" s="16"/>
      <c r="I458" s="17"/>
      <c r="J458" s="17"/>
      <c r="K458" s="17"/>
      <c r="L458" s="17"/>
      <c r="AA458" s="16"/>
      <c r="AB458" s="17"/>
      <c r="AC458" s="17"/>
      <c r="AO458" s="140"/>
      <c r="AP458" s="141"/>
      <c r="AQ458" s="141"/>
      <c r="AR458" s="141"/>
      <c r="AS458" s="141"/>
      <c r="AT458" s="141"/>
      <c r="AU458" s="141"/>
      <c r="AV458" s="141"/>
      <c r="AW458" s="141"/>
      <c r="AX458" s="142"/>
    </row>
    <row r="459" spans="1:50">
      <c r="A459" s="1">
        <v>458</v>
      </c>
      <c r="H459" s="16"/>
      <c r="I459" s="17"/>
      <c r="J459" s="17"/>
      <c r="K459" s="17"/>
      <c r="L459" s="17"/>
      <c r="AA459" s="16"/>
      <c r="AB459" s="17"/>
      <c r="AC459" s="17"/>
      <c r="AO459" s="140"/>
      <c r="AP459" s="141"/>
      <c r="AQ459" s="141"/>
      <c r="AR459" s="141"/>
      <c r="AS459" s="141"/>
      <c r="AT459" s="141"/>
      <c r="AU459" s="141"/>
      <c r="AV459" s="141"/>
      <c r="AW459" s="141"/>
      <c r="AX459" s="142"/>
    </row>
    <row r="460" spans="1:50">
      <c r="A460" s="1">
        <v>459</v>
      </c>
      <c r="H460" s="16"/>
      <c r="I460" s="17"/>
      <c r="J460" s="17"/>
      <c r="K460" s="17"/>
      <c r="L460" s="17"/>
      <c r="AA460" s="16"/>
      <c r="AB460" s="17"/>
      <c r="AC460" s="17"/>
      <c r="AO460" s="140"/>
      <c r="AP460" s="141"/>
      <c r="AQ460" s="141"/>
      <c r="AR460" s="141"/>
      <c r="AS460" s="141"/>
      <c r="AT460" s="141"/>
      <c r="AU460" s="141"/>
      <c r="AV460" s="141"/>
      <c r="AW460" s="141"/>
      <c r="AX460" s="142"/>
    </row>
    <row r="461" spans="1:50">
      <c r="A461" s="1">
        <v>460</v>
      </c>
      <c r="H461" s="16"/>
      <c r="I461" s="17"/>
      <c r="J461" s="17"/>
      <c r="K461" s="17"/>
      <c r="L461" s="17"/>
      <c r="AA461" s="16"/>
      <c r="AB461" s="17"/>
      <c r="AC461" s="17"/>
      <c r="AO461" s="140"/>
      <c r="AP461" s="141"/>
      <c r="AQ461" s="141"/>
      <c r="AR461" s="141"/>
      <c r="AS461" s="141"/>
      <c r="AT461" s="141"/>
      <c r="AU461" s="141"/>
      <c r="AV461" s="141"/>
      <c r="AW461" s="141"/>
      <c r="AX461" s="142"/>
    </row>
    <row r="462" spans="1:50">
      <c r="A462" s="1">
        <v>461</v>
      </c>
      <c r="H462" s="16"/>
      <c r="I462" s="17"/>
      <c r="J462" s="17"/>
      <c r="K462" s="17"/>
      <c r="L462" s="17"/>
      <c r="AA462" s="16"/>
      <c r="AB462" s="17"/>
      <c r="AC462" s="17"/>
      <c r="AO462" s="140"/>
      <c r="AP462" s="141"/>
      <c r="AQ462" s="141"/>
      <c r="AR462" s="141"/>
      <c r="AS462" s="141"/>
      <c r="AT462" s="141"/>
      <c r="AU462" s="141"/>
      <c r="AV462" s="141"/>
      <c r="AW462" s="141"/>
      <c r="AX462" s="142"/>
    </row>
    <row r="463" spans="1:50">
      <c r="A463" s="1">
        <v>462</v>
      </c>
      <c r="H463" s="16"/>
      <c r="I463" s="17"/>
      <c r="J463" s="17"/>
      <c r="K463" s="17"/>
      <c r="L463" s="17"/>
      <c r="AA463" s="16"/>
      <c r="AB463" s="17"/>
      <c r="AC463" s="17"/>
      <c r="AO463" s="140"/>
      <c r="AP463" s="141"/>
      <c r="AQ463" s="141"/>
      <c r="AR463" s="141"/>
      <c r="AS463" s="141"/>
      <c r="AT463" s="141"/>
      <c r="AU463" s="141"/>
      <c r="AV463" s="141"/>
      <c r="AW463" s="141"/>
      <c r="AX463" s="142"/>
    </row>
    <row r="464" spans="1:50">
      <c r="A464" s="1">
        <v>463</v>
      </c>
      <c r="H464" s="16"/>
      <c r="I464" s="17"/>
      <c r="J464" s="17"/>
      <c r="K464" s="17"/>
      <c r="L464" s="17"/>
      <c r="AA464" s="16"/>
      <c r="AB464" s="17"/>
      <c r="AC464" s="17"/>
      <c r="AO464" s="140"/>
      <c r="AP464" s="141"/>
      <c r="AQ464" s="141"/>
      <c r="AR464" s="141"/>
      <c r="AS464" s="141"/>
      <c r="AT464" s="141"/>
      <c r="AU464" s="141"/>
      <c r="AV464" s="141"/>
      <c r="AW464" s="141"/>
      <c r="AX464" s="142"/>
    </row>
    <row r="465" spans="1:50">
      <c r="A465" s="1">
        <v>464</v>
      </c>
      <c r="H465" s="16"/>
      <c r="I465" s="17"/>
      <c r="J465" s="17"/>
      <c r="K465" s="17"/>
      <c r="L465" s="17"/>
      <c r="AA465" s="16"/>
      <c r="AB465" s="17"/>
      <c r="AC465" s="17"/>
      <c r="AO465" s="140"/>
      <c r="AP465" s="141"/>
      <c r="AQ465" s="141"/>
      <c r="AR465" s="141"/>
      <c r="AS465" s="141"/>
      <c r="AT465" s="141"/>
      <c r="AU465" s="141"/>
      <c r="AV465" s="141"/>
      <c r="AW465" s="141"/>
      <c r="AX465" s="142"/>
    </row>
    <row r="466" spans="1:50">
      <c r="A466" s="1">
        <v>465</v>
      </c>
      <c r="H466" s="16"/>
      <c r="I466" s="17"/>
      <c r="J466" s="17"/>
      <c r="K466" s="17"/>
      <c r="L466" s="17"/>
      <c r="AA466" s="16"/>
      <c r="AB466" s="17"/>
      <c r="AC466" s="17"/>
      <c r="AO466" s="140"/>
      <c r="AP466" s="141"/>
      <c r="AQ466" s="141"/>
      <c r="AR466" s="141"/>
      <c r="AS466" s="141"/>
      <c r="AT466" s="141"/>
      <c r="AU466" s="141"/>
      <c r="AV466" s="141"/>
      <c r="AW466" s="141"/>
      <c r="AX466" s="142"/>
    </row>
    <row r="467" spans="1:50">
      <c r="A467" s="1">
        <v>466</v>
      </c>
      <c r="H467" s="16"/>
      <c r="I467" s="17"/>
      <c r="J467" s="17"/>
      <c r="K467" s="17"/>
      <c r="L467" s="17"/>
      <c r="AA467" s="16"/>
      <c r="AB467" s="17"/>
      <c r="AC467" s="17"/>
      <c r="AO467" s="140"/>
      <c r="AP467" s="141"/>
      <c r="AQ467" s="141"/>
      <c r="AR467" s="141"/>
      <c r="AS467" s="141"/>
      <c r="AT467" s="141"/>
      <c r="AU467" s="141"/>
      <c r="AV467" s="141"/>
      <c r="AW467" s="141"/>
      <c r="AX467" s="142"/>
    </row>
    <row r="468" spans="1:50">
      <c r="A468" s="1">
        <v>467</v>
      </c>
      <c r="H468" s="16"/>
      <c r="I468" s="17"/>
      <c r="J468" s="17"/>
      <c r="K468" s="17"/>
      <c r="L468" s="17"/>
      <c r="AA468" s="16"/>
      <c r="AB468" s="17"/>
      <c r="AC468" s="17"/>
      <c r="AO468" s="140"/>
      <c r="AP468" s="141"/>
      <c r="AQ468" s="141"/>
      <c r="AR468" s="141"/>
      <c r="AS468" s="141"/>
      <c r="AT468" s="141"/>
      <c r="AU468" s="141"/>
      <c r="AV468" s="141"/>
      <c r="AW468" s="141"/>
      <c r="AX468" s="142"/>
    </row>
    <row r="469" spans="1:50">
      <c r="A469" s="1">
        <v>468</v>
      </c>
      <c r="H469" s="16"/>
      <c r="I469" s="17"/>
      <c r="J469" s="17"/>
      <c r="K469" s="17"/>
      <c r="L469" s="17"/>
      <c r="AA469" s="16"/>
      <c r="AB469" s="17"/>
      <c r="AC469" s="17"/>
      <c r="AO469" s="140"/>
      <c r="AP469" s="141"/>
      <c r="AQ469" s="141"/>
      <c r="AR469" s="141"/>
      <c r="AS469" s="141"/>
      <c r="AT469" s="141"/>
      <c r="AU469" s="141"/>
      <c r="AV469" s="141"/>
      <c r="AW469" s="141"/>
      <c r="AX469" s="142"/>
    </row>
    <row r="470" spans="1:50">
      <c r="A470" s="1">
        <v>469</v>
      </c>
      <c r="H470" s="16"/>
      <c r="I470" s="17"/>
      <c r="J470" s="17"/>
      <c r="K470" s="17"/>
      <c r="L470" s="17"/>
      <c r="AA470" s="16"/>
      <c r="AB470" s="17"/>
      <c r="AC470" s="17"/>
      <c r="AO470" s="140"/>
      <c r="AP470" s="141"/>
      <c r="AQ470" s="141"/>
      <c r="AR470" s="141"/>
      <c r="AS470" s="141"/>
      <c r="AT470" s="141"/>
      <c r="AU470" s="141"/>
      <c r="AV470" s="141"/>
      <c r="AW470" s="141"/>
      <c r="AX470" s="142"/>
    </row>
    <row r="471" spans="1:50">
      <c r="A471" s="1">
        <v>470</v>
      </c>
      <c r="H471" s="16"/>
      <c r="I471" s="17"/>
      <c r="J471" s="17"/>
      <c r="K471" s="17"/>
      <c r="L471" s="17"/>
      <c r="AA471" s="16"/>
      <c r="AB471" s="17"/>
      <c r="AC471" s="17"/>
      <c r="AO471" s="140"/>
      <c r="AP471" s="141"/>
      <c r="AQ471" s="141"/>
      <c r="AR471" s="141"/>
      <c r="AS471" s="141"/>
      <c r="AT471" s="141"/>
      <c r="AU471" s="141"/>
      <c r="AV471" s="141"/>
      <c r="AW471" s="141"/>
      <c r="AX471" s="142"/>
    </row>
    <row r="472" spans="1:50">
      <c r="A472" s="1">
        <v>471</v>
      </c>
      <c r="H472" s="16"/>
      <c r="I472" s="17"/>
      <c r="J472" s="17"/>
      <c r="K472" s="17"/>
      <c r="L472" s="17"/>
      <c r="AA472" s="16"/>
      <c r="AB472" s="17"/>
      <c r="AC472" s="17"/>
      <c r="AO472" s="140"/>
      <c r="AP472" s="141"/>
      <c r="AQ472" s="141"/>
      <c r="AR472" s="141"/>
      <c r="AS472" s="141"/>
      <c r="AT472" s="141"/>
      <c r="AU472" s="141"/>
      <c r="AV472" s="141"/>
      <c r="AW472" s="141"/>
      <c r="AX472" s="142"/>
    </row>
    <row r="473" spans="1:50">
      <c r="A473" s="1">
        <v>472</v>
      </c>
      <c r="H473" s="16"/>
      <c r="I473" s="17"/>
      <c r="J473" s="17"/>
      <c r="K473" s="17"/>
      <c r="L473" s="17"/>
      <c r="AA473" s="16"/>
      <c r="AB473" s="17"/>
      <c r="AC473" s="17"/>
      <c r="AO473" s="140"/>
      <c r="AP473" s="141"/>
      <c r="AQ473" s="141"/>
      <c r="AR473" s="141"/>
      <c r="AS473" s="141"/>
      <c r="AT473" s="141"/>
      <c r="AU473" s="141"/>
      <c r="AV473" s="141"/>
      <c r="AW473" s="141"/>
      <c r="AX473" s="142"/>
    </row>
    <row r="474" spans="1:50">
      <c r="A474" s="1">
        <v>473</v>
      </c>
      <c r="H474" s="16"/>
      <c r="I474" s="17"/>
      <c r="J474" s="17"/>
      <c r="K474" s="17"/>
      <c r="L474" s="17"/>
      <c r="AA474" s="16"/>
      <c r="AB474" s="17"/>
      <c r="AC474" s="17"/>
      <c r="AO474" s="140"/>
      <c r="AP474" s="141"/>
      <c r="AQ474" s="141"/>
      <c r="AR474" s="141"/>
      <c r="AS474" s="141"/>
      <c r="AT474" s="141"/>
      <c r="AU474" s="141"/>
      <c r="AV474" s="141"/>
      <c r="AW474" s="141"/>
      <c r="AX474" s="142"/>
    </row>
    <row r="475" spans="1:50">
      <c r="A475" s="1">
        <v>474</v>
      </c>
      <c r="H475" s="16"/>
      <c r="I475" s="17"/>
      <c r="J475" s="17"/>
      <c r="K475" s="17"/>
      <c r="L475" s="17"/>
      <c r="AA475" s="16"/>
      <c r="AB475" s="17"/>
      <c r="AC475" s="17"/>
      <c r="AO475" s="140"/>
      <c r="AP475" s="141"/>
      <c r="AQ475" s="141"/>
      <c r="AR475" s="141"/>
      <c r="AS475" s="141"/>
      <c r="AT475" s="141"/>
      <c r="AU475" s="141"/>
      <c r="AV475" s="141"/>
      <c r="AW475" s="141"/>
      <c r="AX475" s="142"/>
    </row>
    <row r="476" spans="1:50">
      <c r="A476" s="1">
        <v>475</v>
      </c>
      <c r="H476" s="16"/>
      <c r="I476" s="17"/>
      <c r="J476" s="17"/>
      <c r="K476" s="17"/>
      <c r="L476" s="17"/>
      <c r="AA476" s="16"/>
      <c r="AB476" s="17"/>
      <c r="AC476" s="17"/>
      <c r="AO476" s="140"/>
      <c r="AP476" s="141"/>
      <c r="AQ476" s="141"/>
      <c r="AR476" s="141"/>
      <c r="AS476" s="141"/>
      <c r="AT476" s="141"/>
      <c r="AU476" s="141"/>
      <c r="AV476" s="141"/>
      <c r="AW476" s="141"/>
      <c r="AX476" s="142"/>
    </row>
    <row r="477" spans="1:50">
      <c r="A477" s="1">
        <v>476</v>
      </c>
      <c r="H477" s="16"/>
      <c r="I477" s="17"/>
      <c r="J477" s="17"/>
      <c r="K477" s="17"/>
      <c r="L477" s="17"/>
      <c r="AA477" s="16"/>
      <c r="AB477" s="17"/>
      <c r="AC477" s="17"/>
      <c r="AO477" s="140"/>
      <c r="AP477" s="141"/>
      <c r="AQ477" s="141"/>
      <c r="AR477" s="141"/>
      <c r="AS477" s="141"/>
      <c r="AT477" s="141"/>
      <c r="AU477" s="141"/>
      <c r="AV477" s="141"/>
      <c r="AW477" s="141"/>
      <c r="AX477" s="142"/>
    </row>
    <row r="478" spans="1:50">
      <c r="A478" s="1">
        <v>477</v>
      </c>
      <c r="H478" s="16"/>
      <c r="I478" s="17"/>
      <c r="J478" s="17"/>
      <c r="K478" s="17"/>
      <c r="L478" s="17"/>
      <c r="AA478" s="16"/>
      <c r="AB478" s="17"/>
      <c r="AC478" s="17"/>
      <c r="AO478" s="140"/>
      <c r="AP478" s="141"/>
      <c r="AQ478" s="141"/>
      <c r="AR478" s="141"/>
      <c r="AS478" s="141"/>
      <c r="AT478" s="141"/>
      <c r="AU478" s="141"/>
      <c r="AV478" s="141"/>
      <c r="AW478" s="141"/>
      <c r="AX478" s="142"/>
    </row>
    <row r="479" spans="1:50">
      <c r="A479" s="1">
        <v>478</v>
      </c>
      <c r="H479" s="16"/>
      <c r="I479" s="17"/>
      <c r="J479" s="17"/>
      <c r="K479" s="17"/>
      <c r="L479" s="17"/>
      <c r="AA479" s="16"/>
      <c r="AB479" s="17"/>
      <c r="AC479" s="17"/>
      <c r="AO479" s="140"/>
      <c r="AP479" s="141"/>
      <c r="AQ479" s="141"/>
      <c r="AR479" s="141"/>
      <c r="AS479" s="141"/>
      <c r="AT479" s="141"/>
      <c r="AU479" s="141"/>
      <c r="AV479" s="141"/>
      <c r="AW479" s="141"/>
      <c r="AX479" s="142"/>
    </row>
    <row r="480" spans="1:50">
      <c r="A480" s="1">
        <v>479</v>
      </c>
      <c r="H480" s="16"/>
      <c r="I480" s="17"/>
      <c r="J480" s="17"/>
      <c r="K480" s="17"/>
      <c r="L480" s="17"/>
      <c r="AA480" s="16"/>
      <c r="AB480" s="17"/>
      <c r="AC480" s="17"/>
      <c r="AO480" s="140"/>
      <c r="AP480" s="141"/>
      <c r="AQ480" s="141"/>
      <c r="AR480" s="141"/>
      <c r="AS480" s="141"/>
      <c r="AT480" s="141"/>
      <c r="AU480" s="141"/>
      <c r="AV480" s="141"/>
      <c r="AW480" s="141"/>
      <c r="AX480" s="142"/>
    </row>
    <row r="481" spans="1:50">
      <c r="A481" s="1">
        <v>480</v>
      </c>
      <c r="H481" s="16"/>
      <c r="I481" s="17"/>
      <c r="J481" s="17"/>
      <c r="K481" s="17"/>
      <c r="L481" s="17"/>
      <c r="AA481" s="16"/>
      <c r="AB481" s="17"/>
      <c r="AC481" s="17"/>
      <c r="AO481" s="140"/>
      <c r="AP481" s="141"/>
      <c r="AQ481" s="141"/>
      <c r="AR481" s="141"/>
      <c r="AS481" s="141"/>
      <c r="AT481" s="141"/>
      <c r="AU481" s="141"/>
      <c r="AV481" s="141"/>
      <c r="AW481" s="141"/>
      <c r="AX481" s="142"/>
    </row>
    <row r="482" spans="1:50">
      <c r="A482" s="1">
        <v>481</v>
      </c>
      <c r="H482" s="16"/>
      <c r="I482" s="17"/>
      <c r="J482" s="17"/>
      <c r="K482" s="17"/>
      <c r="L482" s="17"/>
      <c r="AA482" s="16"/>
      <c r="AB482" s="17"/>
      <c r="AC482" s="17"/>
      <c r="AO482" s="140"/>
      <c r="AP482" s="141"/>
      <c r="AQ482" s="141"/>
      <c r="AR482" s="141"/>
      <c r="AS482" s="141"/>
      <c r="AT482" s="141"/>
      <c r="AU482" s="141"/>
      <c r="AV482" s="141"/>
      <c r="AW482" s="141"/>
      <c r="AX482" s="142"/>
    </row>
    <row r="483" spans="1:50">
      <c r="A483" s="1">
        <v>482</v>
      </c>
      <c r="H483" s="16"/>
      <c r="I483" s="17"/>
      <c r="J483" s="17"/>
      <c r="K483" s="17"/>
      <c r="L483" s="17"/>
      <c r="AA483" s="16"/>
      <c r="AB483" s="17"/>
      <c r="AC483" s="17"/>
      <c r="AO483" s="140"/>
      <c r="AP483" s="141"/>
      <c r="AQ483" s="141"/>
      <c r="AR483" s="141"/>
      <c r="AS483" s="141"/>
      <c r="AT483" s="141"/>
      <c r="AU483" s="141"/>
      <c r="AV483" s="141"/>
      <c r="AW483" s="141"/>
      <c r="AX483" s="142"/>
    </row>
    <row r="484" spans="1:50">
      <c r="A484" s="1">
        <v>483</v>
      </c>
      <c r="H484" s="16"/>
      <c r="I484" s="17"/>
      <c r="J484" s="17"/>
      <c r="K484" s="17"/>
      <c r="L484" s="17"/>
      <c r="AA484" s="16"/>
      <c r="AB484" s="17"/>
      <c r="AC484" s="17"/>
      <c r="AO484" s="140"/>
      <c r="AP484" s="141"/>
      <c r="AQ484" s="141"/>
      <c r="AR484" s="141"/>
      <c r="AS484" s="141"/>
      <c r="AT484" s="141"/>
      <c r="AU484" s="141"/>
      <c r="AV484" s="141"/>
      <c r="AW484" s="141"/>
      <c r="AX484" s="142"/>
    </row>
    <row r="485" spans="1:50">
      <c r="A485" s="1">
        <v>484</v>
      </c>
      <c r="H485" s="16"/>
      <c r="I485" s="17"/>
      <c r="J485" s="17"/>
      <c r="K485" s="17"/>
      <c r="L485" s="17"/>
      <c r="AA485" s="16"/>
      <c r="AB485" s="17"/>
      <c r="AC485" s="17"/>
      <c r="AO485" s="140"/>
      <c r="AP485" s="141"/>
      <c r="AQ485" s="141"/>
      <c r="AR485" s="141"/>
      <c r="AS485" s="141"/>
      <c r="AT485" s="141"/>
      <c r="AU485" s="141"/>
      <c r="AV485" s="141"/>
      <c r="AW485" s="141"/>
      <c r="AX485" s="142"/>
    </row>
    <row r="486" spans="1:50">
      <c r="A486" s="1">
        <v>485</v>
      </c>
      <c r="H486" s="16"/>
      <c r="I486" s="17"/>
      <c r="J486" s="17"/>
      <c r="K486" s="17"/>
      <c r="L486" s="17"/>
      <c r="AA486" s="16"/>
      <c r="AB486" s="17"/>
      <c r="AC486" s="17"/>
      <c r="AO486" s="140"/>
      <c r="AP486" s="141"/>
      <c r="AQ486" s="141"/>
      <c r="AR486" s="141"/>
      <c r="AS486" s="141"/>
      <c r="AT486" s="141"/>
      <c r="AU486" s="141"/>
      <c r="AV486" s="141"/>
      <c r="AW486" s="141"/>
      <c r="AX486" s="142"/>
    </row>
    <row r="487" spans="1:50">
      <c r="A487" s="1">
        <v>486</v>
      </c>
      <c r="H487" s="16"/>
      <c r="I487" s="17"/>
      <c r="J487" s="17"/>
      <c r="K487" s="17"/>
      <c r="L487" s="17"/>
      <c r="AA487" s="16"/>
      <c r="AB487" s="17"/>
      <c r="AC487" s="17"/>
      <c r="AO487" s="140"/>
      <c r="AP487" s="141"/>
      <c r="AQ487" s="141"/>
      <c r="AR487" s="141"/>
      <c r="AS487" s="141"/>
      <c r="AT487" s="141"/>
      <c r="AU487" s="141"/>
      <c r="AV487" s="141"/>
      <c r="AW487" s="141"/>
      <c r="AX487" s="142"/>
    </row>
    <row r="488" spans="1:50">
      <c r="A488" s="1">
        <v>487</v>
      </c>
      <c r="H488" s="16"/>
      <c r="I488" s="17"/>
      <c r="J488" s="17"/>
      <c r="K488" s="17"/>
      <c r="L488" s="17"/>
      <c r="AA488" s="16"/>
      <c r="AB488" s="17"/>
      <c r="AC488" s="17"/>
      <c r="AO488" s="140"/>
      <c r="AP488" s="141"/>
      <c r="AQ488" s="141"/>
      <c r="AR488" s="141"/>
      <c r="AS488" s="141"/>
      <c r="AT488" s="141"/>
      <c r="AU488" s="141"/>
      <c r="AV488" s="141"/>
      <c r="AW488" s="141"/>
      <c r="AX488" s="142"/>
    </row>
    <row r="489" spans="1:50">
      <c r="A489" s="1">
        <v>488</v>
      </c>
      <c r="H489" s="16"/>
      <c r="I489" s="17"/>
      <c r="J489" s="17"/>
      <c r="K489" s="17"/>
      <c r="L489" s="17"/>
      <c r="AA489" s="16"/>
      <c r="AB489" s="17"/>
      <c r="AC489" s="17"/>
      <c r="AO489" s="140"/>
      <c r="AP489" s="141"/>
      <c r="AQ489" s="141"/>
      <c r="AR489" s="141"/>
      <c r="AS489" s="141"/>
      <c r="AT489" s="141"/>
      <c r="AU489" s="141"/>
      <c r="AV489" s="141"/>
      <c r="AW489" s="141"/>
      <c r="AX489" s="142"/>
    </row>
    <row r="490" spans="1:50">
      <c r="A490" s="1">
        <v>489</v>
      </c>
      <c r="H490" s="16"/>
      <c r="I490" s="17"/>
      <c r="J490" s="17"/>
      <c r="K490" s="17"/>
      <c r="L490" s="17"/>
      <c r="AA490" s="16"/>
      <c r="AB490" s="17"/>
      <c r="AC490" s="17"/>
      <c r="AO490" s="140"/>
      <c r="AP490" s="141"/>
      <c r="AQ490" s="141"/>
      <c r="AR490" s="141"/>
      <c r="AS490" s="141"/>
      <c r="AT490" s="141"/>
      <c r="AU490" s="141"/>
      <c r="AV490" s="141"/>
      <c r="AW490" s="141"/>
      <c r="AX490" s="142"/>
    </row>
    <row r="491" spans="1:50">
      <c r="A491" s="1">
        <v>490</v>
      </c>
      <c r="H491" s="16"/>
      <c r="I491" s="17"/>
      <c r="J491" s="17"/>
      <c r="K491" s="17"/>
      <c r="L491" s="17"/>
      <c r="AA491" s="16"/>
      <c r="AB491" s="17"/>
      <c r="AC491" s="17"/>
      <c r="AO491" s="140"/>
      <c r="AP491" s="141"/>
      <c r="AQ491" s="141"/>
      <c r="AR491" s="141"/>
      <c r="AS491" s="141"/>
      <c r="AT491" s="141"/>
      <c r="AU491" s="141"/>
      <c r="AV491" s="141"/>
      <c r="AW491" s="141"/>
      <c r="AX491" s="142"/>
    </row>
    <row r="492" spans="1:50">
      <c r="A492" s="1">
        <v>491</v>
      </c>
      <c r="H492" s="16"/>
      <c r="I492" s="17"/>
      <c r="J492" s="17"/>
      <c r="K492" s="17"/>
      <c r="L492" s="17"/>
      <c r="AA492" s="16"/>
      <c r="AB492" s="17"/>
      <c r="AC492" s="17"/>
      <c r="AO492" s="140"/>
      <c r="AP492" s="141"/>
      <c r="AQ492" s="141"/>
      <c r="AR492" s="141"/>
      <c r="AS492" s="141"/>
      <c r="AT492" s="141"/>
      <c r="AU492" s="141"/>
      <c r="AV492" s="141"/>
      <c r="AW492" s="141"/>
      <c r="AX492" s="142"/>
    </row>
    <row r="493" spans="1:50">
      <c r="A493" s="1">
        <v>492</v>
      </c>
      <c r="H493" s="16"/>
      <c r="I493" s="17"/>
      <c r="J493" s="17"/>
      <c r="K493" s="17"/>
      <c r="L493" s="17"/>
      <c r="AA493" s="16"/>
      <c r="AB493" s="17"/>
      <c r="AC493" s="17"/>
      <c r="AO493" s="140"/>
      <c r="AP493" s="141"/>
      <c r="AQ493" s="141"/>
      <c r="AR493" s="141"/>
      <c r="AS493" s="141"/>
      <c r="AT493" s="141"/>
      <c r="AU493" s="141"/>
      <c r="AV493" s="141"/>
      <c r="AW493" s="141"/>
      <c r="AX493" s="142"/>
    </row>
    <row r="494" spans="1:50">
      <c r="A494" s="1">
        <v>493</v>
      </c>
      <c r="H494" s="16"/>
      <c r="I494" s="17"/>
      <c r="J494" s="17"/>
      <c r="K494" s="17"/>
      <c r="L494" s="17"/>
      <c r="AA494" s="16"/>
      <c r="AB494" s="17"/>
      <c r="AC494" s="17"/>
      <c r="AO494" s="140"/>
      <c r="AP494" s="141"/>
      <c r="AQ494" s="141"/>
      <c r="AR494" s="141"/>
      <c r="AS494" s="141"/>
      <c r="AT494" s="141"/>
      <c r="AU494" s="141"/>
      <c r="AV494" s="141"/>
      <c r="AW494" s="141"/>
      <c r="AX494" s="142"/>
    </row>
    <row r="495" spans="1:50">
      <c r="A495" s="1">
        <v>494</v>
      </c>
      <c r="H495" s="16"/>
      <c r="I495" s="17"/>
      <c r="J495" s="17"/>
      <c r="K495" s="17"/>
      <c r="L495" s="17"/>
      <c r="AA495" s="16"/>
      <c r="AB495" s="17"/>
      <c r="AC495" s="17"/>
      <c r="AO495" s="140"/>
      <c r="AP495" s="141"/>
      <c r="AQ495" s="141"/>
      <c r="AR495" s="141"/>
      <c r="AS495" s="141"/>
      <c r="AT495" s="141"/>
      <c r="AU495" s="141"/>
      <c r="AV495" s="141"/>
      <c r="AW495" s="141"/>
      <c r="AX495" s="142"/>
    </row>
    <row r="496" spans="1:50">
      <c r="A496" s="1">
        <v>495</v>
      </c>
      <c r="H496" s="16"/>
      <c r="I496" s="17"/>
      <c r="J496" s="17"/>
      <c r="K496" s="17"/>
      <c r="L496" s="17"/>
      <c r="AA496" s="16"/>
      <c r="AB496" s="17"/>
      <c r="AC496" s="17"/>
      <c r="AO496" s="140"/>
      <c r="AP496" s="141"/>
      <c r="AQ496" s="141"/>
      <c r="AR496" s="141"/>
      <c r="AS496" s="141"/>
      <c r="AT496" s="141"/>
      <c r="AU496" s="141"/>
      <c r="AV496" s="141"/>
      <c r="AW496" s="141"/>
      <c r="AX496" s="142"/>
    </row>
    <row r="497" spans="1:50">
      <c r="A497" s="1">
        <v>496</v>
      </c>
      <c r="H497" s="16"/>
      <c r="I497" s="17"/>
      <c r="J497" s="17"/>
      <c r="K497" s="17"/>
      <c r="L497" s="17"/>
      <c r="AA497" s="16"/>
      <c r="AB497" s="17"/>
      <c r="AC497" s="17"/>
      <c r="AO497" s="140"/>
      <c r="AP497" s="141"/>
      <c r="AQ497" s="141"/>
      <c r="AR497" s="141"/>
      <c r="AS497" s="141"/>
      <c r="AT497" s="141"/>
      <c r="AU497" s="141"/>
      <c r="AV497" s="141"/>
      <c r="AW497" s="141"/>
      <c r="AX497" s="142"/>
    </row>
    <row r="498" spans="1:50">
      <c r="A498" s="1">
        <v>497</v>
      </c>
      <c r="H498" s="16"/>
      <c r="I498" s="17"/>
      <c r="J498" s="17"/>
      <c r="K498" s="17"/>
      <c r="L498" s="17"/>
      <c r="AA498" s="16"/>
      <c r="AB498" s="17"/>
      <c r="AC498" s="17"/>
      <c r="AO498" s="140"/>
      <c r="AP498" s="141"/>
      <c r="AQ498" s="141"/>
      <c r="AR498" s="141"/>
      <c r="AS498" s="141"/>
      <c r="AT498" s="141"/>
      <c r="AU498" s="141"/>
      <c r="AV498" s="141"/>
      <c r="AW498" s="141"/>
      <c r="AX498" s="142"/>
    </row>
    <row r="499" spans="1:50">
      <c r="A499" s="1">
        <v>498</v>
      </c>
      <c r="H499" s="16"/>
      <c r="I499" s="17"/>
      <c r="J499" s="17"/>
      <c r="K499" s="17"/>
      <c r="L499" s="17"/>
      <c r="AA499" s="16"/>
      <c r="AB499" s="17"/>
      <c r="AC499" s="17"/>
      <c r="AO499" s="140"/>
      <c r="AP499" s="141"/>
      <c r="AQ499" s="141"/>
      <c r="AR499" s="141"/>
      <c r="AS499" s="141"/>
      <c r="AT499" s="141"/>
      <c r="AU499" s="141"/>
      <c r="AV499" s="141"/>
      <c r="AW499" s="141"/>
      <c r="AX499" s="142"/>
    </row>
    <row r="500" spans="1:50">
      <c r="A500" s="1">
        <v>499</v>
      </c>
      <c r="H500" s="16"/>
      <c r="I500" s="17"/>
      <c r="J500" s="17"/>
      <c r="K500" s="17"/>
      <c r="L500" s="17"/>
      <c r="AA500" s="16"/>
      <c r="AB500" s="17"/>
      <c r="AC500" s="17"/>
      <c r="AO500" s="140"/>
      <c r="AP500" s="141"/>
      <c r="AQ500" s="141"/>
      <c r="AR500" s="141"/>
      <c r="AS500" s="141"/>
      <c r="AT500" s="141"/>
      <c r="AU500" s="141"/>
      <c r="AV500" s="141"/>
      <c r="AW500" s="141"/>
      <c r="AX500" s="142"/>
    </row>
    <row r="501" spans="1:50">
      <c r="A501" s="1">
        <v>500</v>
      </c>
      <c r="H501" s="16"/>
      <c r="I501" s="17"/>
      <c r="J501" s="17"/>
      <c r="K501" s="17"/>
      <c r="L501" s="17"/>
      <c r="AA501" s="16"/>
      <c r="AB501" s="17"/>
      <c r="AC501" s="17"/>
      <c r="AO501" s="140"/>
      <c r="AP501" s="141"/>
      <c r="AQ501" s="141"/>
      <c r="AR501" s="141"/>
      <c r="AS501" s="141"/>
      <c r="AT501" s="141"/>
      <c r="AU501" s="141"/>
      <c r="AV501" s="141"/>
      <c r="AW501" s="141"/>
      <c r="AX501" s="142"/>
    </row>
    <row r="502" spans="1:50">
      <c r="A502" s="1">
        <v>501</v>
      </c>
      <c r="H502" s="16"/>
      <c r="I502" s="17"/>
      <c r="J502" s="17"/>
      <c r="K502" s="17"/>
      <c r="L502" s="17"/>
      <c r="AA502" s="16"/>
      <c r="AB502" s="17"/>
      <c r="AC502" s="17"/>
      <c r="AO502" s="140"/>
      <c r="AP502" s="141"/>
      <c r="AQ502" s="141"/>
      <c r="AR502" s="141"/>
      <c r="AS502" s="141"/>
      <c r="AT502" s="141"/>
      <c r="AU502" s="141"/>
      <c r="AV502" s="141"/>
      <c r="AW502" s="141"/>
      <c r="AX502" s="142"/>
    </row>
    <row r="503" spans="1:50">
      <c r="A503" s="1">
        <v>502</v>
      </c>
      <c r="H503" s="16"/>
      <c r="I503" s="17"/>
      <c r="J503" s="17"/>
      <c r="K503" s="17"/>
      <c r="L503" s="17"/>
      <c r="AA503" s="16"/>
      <c r="AB503" s="17"/>
      <c r="AC503" s="17"/>
      <c r="AO503" s="140"/>
      <c r="AP503" s="141"/>
      <c r="AQ503" s="141"/>
      <c r="AR503" s="141"/>
      <c r="AS503" s="141"/>
      <c r="AT503" s="141"/>
      <c r="AU503" s="141"/>
      <c r="AV503" s="141"/>
      <c r="AW503" s="141"/>
      <c r="AX503" s="142"/>
    </row>
    <row r="504" spans="1:50">
      <c r="A504" s="1">
        <v>503</v>
      </c>
      <c r="H504" s="16"/>
      <c r="I504" s="17"/>
      <c r="J504" s="17"/>
      <c r="K504" s="17"/>
      <c r="L504" s="17"/>
      <c r="AA504" s="16"/>
      <c r="AB504" s="17"/>
      <c r="AC504" s="17"/>
      <c r="AO504" s="140"/>
      <c r="AP504" s="141"/>
      <c r="AQ504" s="141"/>
      <c r="AR504" s="141"/>
      <c r="AS504" s="141"/>
      <c r="AT504" s="141"/>
      <c r="AU504" s="141"/>
      <c r="AV504" s="141"/>
      <c r="AW504" s="141"/>
      <c r="AX504" s="142"/>
    </row>
    <row r="505" spans="1:50">
      <c r="A505" s="1">
        <v>504</v>
      </c>
      <c r="H505" s="16"/>
      <c r="I505" s="17"/>
      <c r="J505" s="17"/>
      <c r="K505" s="17"/>
      <c r="L505" s="17"/>
      <c r="AA505" s="16"/>
      <c r="AB505" s="17"/>
      <c r="AC505" s="17"/>
      <c r="AO505" s="140"/>
      <c r="AP505" s="141"/>
      <c r="AQ505" s="141"/>
      <c r="AR505" s="141"/>
      <c r="AS505" s="141"/>
      <c r="AT505" s="141"/>
      <c r="AU505" s="141"/>
      <c r="AV505" s="141"/>
      <c r="AW505" s="141"/>
      <c r="AX505" s="142"/>
    </row>
    <row r="506" spans="1:50">
      <c r="A506" s="1">
        <v>505</v>
      </c>
      <c r="H506" s="16"/>
      <c r="I506" s="17"/>
      <c r="J506" s="17"/>
      <c r="K506" s="17"/>
      <c r="L506" s="17"/>
      <c r="AA506" s="16"/>
      <c r="AB506" s="17"/>
      <c r="AC506" s="17"/>
      <c r="AO506" s="140"/>
      <c r="AP506" s="141"/>
      <c r="AQ506" s="141"/>
      <c r="AR506" s="141"/>
      <c r="AS506" s="141"/>
      <c r="AT506" s="141"/>
      <c r="AU506" s="141"/>
      <c r="AV506" s="141"/>
      <c r="AW506" s="141"/>
      <c r="AX506" s="142"/>
    </row>
    <row r="507" spans="1:50">
      <c r="A507" s="1">
        <v>506</v>
      </c>
      <c r="H507" s="16"/>
      <c r="I507" s="17"/>
      <c r="J507" s="17"/>
      <c r="K507" s="17"/>
      <c r="L507" s="17"/>
      <c r="AA507" s="16"/>
      <c r="AB507" s="17"/>
      <c r="AC507" s="17"/>
      <c r="AO507" s="140"/>
      <c r="AP507" s="141"/>
      <c r="AQ507" s="141"/>
      <c r="AR507" s="141"/>
      <c r="AS507" s="141"/>
      <c r="AT507" s="141"/>
      <c r="AU507" s="141"/>
      <c r="AV507" s="141"/>
      <c r="AW507" s="141"/>
      <c r="AX507" s="142"/>
    </row>
    <row r="508" spans="1:50">
      <c r="A508" s="1">
        <v>507</v>
      </c>
      <c r="H508" s="16"/>
      <c r="I508" s="17"/>
      <c r="J508" s="17"/>
      <c r="K508" s="17"/>
      <c r="L508" s="17"/>
      <c r="AA508" s="16"/>
      <c r="AB508" s="17"/>
      <c r="AC508" s="17"/>
      <c r="AO508" s="140"/>
      <c r="AP508" s="141"/>
      <c r="AQ508" s="141"/>
      <c r="AR508" s="141"/>
      <c r="AS508" s="141"/>
      <c r="AT508" s="141"/>
      <c r="AU508" s="141"/>
      <c r="AV508" s="141"/>
      <c r="AW508" s="141"/>
      <c r="AX508" s="142"/>
    </row>
    <row r="509" spans="1:50">
      <c r="A509" s="1">
        <v>508</v>
      </c>
      <c r="H509" s="16"/>
      <c r="I509" s="17"/>
      <c r="J509" s="17"/>
      <c r="K509" s="17"/>
      <c r="L509" s="17"/>
      <c r="AA509" s="16"/>
      <c r="AB509" s="17"/>
      <c r="AC509" s="17"/>
      <c r="AO509" s="140"/>
      <c r="AP509" s="141"/>
      <c r="AQ509" s="141"/>
      <c r="AR509" s="141"/>
      <c r="AS509" s="141"/>
      <c r="AT509" s="141"/>
      <c r="AU509" s="141"/>
      <c r="AV509" s="141"/>
      <c r="AW509" s="141"/>
      <c r="AX509" s="142"/>
    </row>
    <row r="510" spans="1:50">
      <c r="A510" s="1">
        <v>509</v>
      </c>
      <c r="H510" s="16"/>
      <c r="I510" s="17"/>
      <c r="J510" s="17"/>
      <c r="K510" s="17"/>
      <c r="L510" s="17"/>
      <c r="AA510" s="16"/>
      <c r="AB510" s="17"/>
      <c r="AC510" s="17"/>
      <c r="AO510" s="140"/>
      <c r="AP510" s="141"/>
      <c r="AQ510" s="141"/>
      <c r="AR510" s="141"/>
      <c r="AS510" s="141"/>
      <c r="AT510" s="141"/>
      <c r="AU510" s="141"/>
      <c r="AV510" s="141"/>
      <c r="AW510" s="141"/>
      <c r="AX510" s="142"/>
    </row>
    <row r="511" spans="1:50">
      <c r="A511" s="1">
        <v>510</v>
      </c>
      <c r="H511" s="16"/>
      <c r="I511" s="17"/>
      <c r="J511" s="17"/>
      <c r="K511" s="17"/>
      <c r="L511" s="17"/>
      <c r="AA511" s="16"/>
      <c r="AB511" s="17"/>
      <c r="AC511" s="17"/>
      <c r="AO511" s="140"/>
      <c r="AP511" s="141"/>
      <c r="AQ511" s="141"/>
      <c r="AR511" s="141"/>
      <c r="AS511" s="141"/>
      <c r="AT511" s="141"/>
      <c r="AU511" s="141"/>
      <c r="AV511" s="141"/>
      <c r="AW511" s="141"/>
      <c r="AX511" s="142"/>
    </row>
    <row r="512" spans="1:50">
      <c r="A512" s="1">
        <v>511</v>
      </c>
      <c r="H512" s="16"/>
      <c r="I512" s="17"/>
      <c r="J512" s="17"/>
      <c r="K512" s="17"/>
      <c r="L512" s="17"/>
      <c r="AA512" s="16"/>
      <c r="AB512" s="17"/>
      <c r="AC512" s="17"/>
      <c r="AO512" s="140"/>
      <c r="AP512" s="141"/>
      <c r="AQ512" s="141"/>
      <c r="AR512" s="141"/>
      <c r="AS512" s="141"/>
      <c r="AT512" s="141"/>
      <c r="AU512" s="141"/>
      <c r="AV512" s="141"/>
      <c r="AW512" s="141"/>
      <c r="AX512" s="142"/>
    </row>
    <row r="513" spans="1:50">
      <c r="A513" s="1">
        <v>512</v>
      </c>
      <c r="H513" s="16"/>
      <c r="I513" s="17"/>
      <c r="J513" s="17"/>
      <c r="K513" s="17"/>
      <c r="L513" s="17"/>
      <c r="AA513" s="16"/>
      <c r="AB513" s="17"/>
      <c r="AC513" s="17"/>
      <c r="AO513" s="140"/>
      <c r="AP513" s="141"/>
      <c r="AQ513" s="141"/>
      <c r="AR513" s="141"/>
      <c r="AS513" s="141"/>
      <c r="AT513" s="141"/>
      <c r="AU513" s="141"/>
      <c r="AV513" s="141"/>
      <c r="AW513" s="141"/>
      <c r="AX513" s="142"/>
    </row>
    <row r="514" spans="1:50">
      <c r="A514" s="1">
        <v>513</v>
      </c>
      <c r="H514" s="16"/>
      <c r="I514" s="17"/>
      <c r="J514" s="17"/>
      <c r="K514" s="17"/>
      <c r="L514" s="17"/>
      <c r="AA514" s="16"/>
      <c r="AB514" s="17"/>
      <c r="AC514" s="17"/>
      <c r="AO514" s="140"/>
      <c r="AP514" s="141"/>
      <c r="AQ514" s="141"/>
      <c r="AR514" s="141"/>
      <c r="AS514" s="141"/>
      <c r="AT514" s="141"/>
      <c r="AU514" s="141"/>
      <c r="AV514" s="141"/>
      <c r="AW514" s="141"/>
      <c r="AX514" s="142"/>
    </row>
    <row r="515" spans="1:50">
      <c r="A515" s="1">
        <v>514</v>
      </c>
      <c r="H515" s="16"/>
      <c r="I515" s="17"/>
      <c r="J515" s="17"/>
      <c r="K515" s="17"/>
      <c r="L515" s="17"/>
      <c r="AA515" s="16"/>
      <c r="AB515" s="17"/>
      <c r="AC515" s="17"/>
      <c r="AO515" s="140"/>
      <c r="AP515" s="141"/>
      <c r="AQ515" s="141"/>
      <c r="AR515" s="141"/>
      <c r="AS515" s="141"/>
      <c r="AT515" s="141"/>
      <c r="AU515" s="141"/>
      <c r="AV515" s="141"/>
      <c r="AW515" s="141"/>
      <c r="AX515" s="142"/>
    </row>
    <row r="516" spans="1:50">
      <c r="A516" s="1">
        <v>515</v>
      </c>
      <c r="H516" s="16"/>
      <c r="I516" s="17"/>
      <c r="J516" s="17"/>
      <c r="K516" s="17"/>
      <c r="L516" s="17"/>
      <c r="AA516" s="16"/>
      <c r="AB516" s="17"/>
      <c r="AC516" s="17"/>
      <c r="AO516" s="140"/>
      <c r="AP516" s="141"/>
      <c r="AQ516" s="141"/>
      <c r="AR516" s="141"/>
      <c r="AS516" s="141"/>
      <c r="AT516" s="141"/>
      <c r="AU516" s="141"/>
      <c r="AV516" s="141"/>
      <c r="AW516" s="141"/>
      <c r="AX516" s="142"/>
    </row>
    <row r="517" spans="1:50">
      <c r="A517" s="1">
        <v>516</v>
      </c>
      <c r="H517" s="16"/>
      <c r="I517" s="17"/>
      <c r="J517" s="17"/>
      <c r="K517" s="17"/>
      <c r="L517" s="17"/>
      <c r="AA517" s="16"/>
      <c r="AB517" s="17"/>
      <c r="AC517" s="17"/>
      <c r="AO517" s="140"/>
      <c r="AP517" s="141"/>
      <c r="AQ517" s="141"/>
      <c r="AR517" s="141"/>
      <c r="AS517" s="141"/>
      <c r="AT517" s="141"/>
      <c r="AU517" s="141"/>
      <c r="AV517" s="141"/>
      <c r="AW517" s="141"/>
      <c r="AX517" s="142"/>
    </row>
    <row r="518" spans="1:50">
      <c r="A518" s="1">
        <v>517</v>
      </c>
      <c r="H518" s="16"/>
      <c r="I518" s="17"/>
      <c r="J518" s="17"/>
      <c r="K518" s="17"/>
      <c r="L518" s="17"/>
      <c r="AA518" s="16"/>
      <c r="AB518" s="17"/>
      <c r="AC518" s="17"/>
      <c r="AO518" s="140"/>
      <c r="AP518" s="141"/>
      <c r="AQ518" s="141"/>
      <c r="AR518" s="141"/>
      <c r="AS518" s="141"/>
      <c r="AT518" s="141"/>
      <c r="AU518" s="141"/>
      <c r="AV518" s="141"/>
      <c r="AW518" s="141"/>
      <c r="AX518" s="142"/>
    </row>
    <row r="519" spans="1:50">
      <c r="A519" s="1">
        <v>518</v>
      </c>
      <c r="H519" s="16"/>
      <c r="I519" s="17"/>
      <c r="J519" s="17"/>
      <c r="K519" s="17"/>
      <c r="L519" s="17"/>
      <c r="AA519" s="16"/>
      <c r="AB519" s="17"/>
      <c r="AC519" s="17"/>
      <c r="AO519" s="140"/>
      <c r="AP519" s="141"/>
      <c r="AQ519" s="141"/>
      <c r="AR519" s="141"/>
      <c r="AS519" s="141"/>
      <c r="AT519" s="141"/>
      <c r="AU519" s="141"/>
      <c r="AV519" s="141"/>
      <c r="AW519" s="141"/>
      <c r="AX519" s="142"/>
    </row>
    <row r="520" spans="1:50">
      <c r="A520" s="1">
        <v>519</v>
      </c>
      <c r="H520" s="16"/>
      <c r="I520" s="17"/>
      <c r="J520" s="17"/>
      <c r="K520" s="17"/>
      <c r="L520" s="17"/>
      <c r="AA520" s="16"/>
      <c r="AB520" s="17"/>
      <c r="AC520" s="17"/>
      <c r="AO520" s="140"/>
      <c r="AP520" s="141"/>
      <c r="AQ520" s="141"/>
      <c r="AR520" s="141"/>
      <c r="AS520" s="141"/>
      <c r="AT520" s="141"/>
      <c r="AU520" s="141"/>
      <c r="AV520" s="141"/>
      <c r="AW520" s="141"/>
      <c r="AX520" s="142"/>
    </row>
    <row r="521" spans="1:50">
      <c r="A521" s="1">
        <v>520</v>
      </c>
      <c r="H521" s="16"/>
      <c r="I521" s="17"/>
      <c r="J521" s="17"/>
      <c r="K521" s="17"/>
      <c r="L521" s="17"/>
      <c r="AA521" s="16"/>
      <c r="AB521" s="17"/>
      <c r="AC521" s="17"/>
      <c r="AO521" s="140"/>
      <c r="AP521" s="141"/>
      <c r="AQ521" s="141"/>
      <c r="AR521" s="141"/>
      <c r="AS521" s="141"/>
      <c r="AT521" s="141"/>
      <c r="AU521" s="141"/>
      <c r="AV521" s="141"/>
      <c r="AW521" s="141"/>
      <c r="AX521" s="142"/>
    </row>
    <row r="522" spans="1:50">
      <c r="A522" s="1">
        <v>521</v>
      </c>
      <c r="H522" s="16"/>
      <c r="I522" s="17"/>
      <c r="J522" s="17"/>
      <c r="K522" s="17"/>
      <c r="L522" s="17"/>
      <c r="AA522" s="16"/>
      <c r="AB522" s="17"/>
      <c r="AC522" s="17"/>
      <c r="AO522" s="140"/>
      <c r="AP522" s="141"/>
      <c r="AQ522" s="141"/>
      <c r="AR522" s="141"/>
      <c r="AS522" s="141"/>
      <c r="AT522" s="141"/>
      <c r="AU522" s="141"/>
      <c r="AV522" s="141"/>
      <c r="AW522" s="141"/>
      <c r="AX522" s="142"/>
    </row>
    <row r="523" spans="1:50">
      <c r="A523" s="1">
        <v>522</v>
      </c>
      <c r="H523" s="16"/>
      <c r="I523" s="17"/>
      <c r="J523" s="17"/>
      <c r="K523" s="17"/>
      <c r="L523" s="17"/>
      <c r="AA523" s="16"/>
      <c r="AB523" s="17"/>
      <c r="AC523" s="17"/>
      <c r="AO523" s="140"/>
      <c r="AP523" s="141"/>
      <c r="AQ523" s="141"/>
      <c r="AR523" s="141"/>
      <c r="AS523" s="141"/>
      <c r="AT523" s="141"/>
      <c r="AU523" s="141"/>
      <c r="AV523" s="141"/>
      <c r="AW523" s="141"/>
      <c r="AX523" s="142"/>
    </row>
    <row r="524" spans="1:50">
      <c r="A524" s="1">
        <v>523</v>
      </c>
      <c r="H524" s="16"/>
      <c r="I524" s="17"/>
      <c r="J524" s="17"/>
      <c r="K524" s="17"/>
      <c r="L524" s="17"/>
      <c r="AA524" s="16"/>
      <c r="AB524" s="17"/>
      <c r="AC524" s="17"/>
      <c r="AO524" s="140"/>
      <c r="AP524" s="141"/>
      <c r="AQ524" s="141"/>
      <c r="AR524" s="141"/>
      <c r="AS524" s="141"/>
      <c r="AT524" s="141"/>
      <c r="AU524" s="141"/>
      <c r="AV524" s="141"/>
      <c r="AW524" s="141"/>
      <c r="AX524" s="142"/>
    </row>
    <row r="525" spans="1:50">
      <c r="A525" s="1">
        <v>524</v>
      </c>
      <c r="H525" s="16"/>
      <c r="I525" s="17"/>
      <c r="J525" s="17"/>
      <c r="K525" s="17"/>
      <c r="L525" s="17"/>
      <c r="AA525" s="16"/>
      <c r="AB525" s="17"/>
      <c r="AC525" s="17"/>
      <c r="AO525" s="140"/>
      <c r="AP525" s="141"/>
      <c r="AQ525" s="141"/>
      <c r="AR525" s="141"/>
      <c r="AS525" s="141"/>
      <c r="AT525" s="141"/>
      <c r="AU525" s="141"/>
      <c r="AV525" s="141"/>
      <c r="AW525" s="141"/>
      <c r="AX525" s="142"/>
    </row>
    <row r="526" spans="1:50">
      <c r="A526" s="1">
        <v>525</v>
      </c>
      <c r="H526" s="16"/>
      <c r="I526" s="17"/>
      <c r="J526" s="17"/>
      <c r="K526" s="17"/>
      <c r="L526" s="17"/>
      <c r="AA526" s="16"/>
      <c r="AB526" s="17"/>
      <c r="AC526" s="17"/>
      <c r="AO526" s="140"/>
      <c r="AP526" s="141"/>
      <c r="AQ526" s="141"/>
      <c r="AR526" s="141"/>
      <c r="AS526" s="141"/>
      <c r="AT526" s="141"/>
      <c r="AU526" s="141"/>
      <c r="AV526" s="141"/>
      <c r="AW526" s="141"/>
      <c r="AX526" s="142"/>
    </row>
    <row r="527" spans="1:50">
      <c r="A527" s="1">
        <v>526</v>
      </c>
      <c r="H527" s="16"/>
      <c r="I527" s="17"/>
      <c r="J527" s="17"/>
      <c r="K527" s="17"/>
      <c r="L527" s="17"/>
      <c r="AA527" s="16"/>
      <c r="AB527" s="17"/>
      <c r="AC527" s="17"/>
      <c r="AO527" s="140"/>
      <c r="AP527" s="141"/>
      <c r="AQ527" s="141"/>
      <c r="AR527" s="141"/>
      <c r="AS527" s="141"/>
      <c r="AT527" s="141"/>
      <c r="AU527" s="141"/>
      <c r="AV527" s="141"/>
      <c r="AW527" s="141"/>
      <c r="AX527" s="142"/>
    </row>
    <row r="528" spans="1:50">
      <c r="A528" s="1">
        <v>527</v>
      </c>
      <c r="H528" s="16"/>
      <c r="I528" s="17"/>
      <c r="J528" s="17"/>
      <c r="K528" s="17"/>
      <c r="L528" s="17"/>
      <c r="AA528" s="16"/>
      <c r="AB528" s="17"/>
      <c r="AC528" s="17"/>
      <c r="AO528" s="140"/>
      <c r="AP528" s="141"/>
      <c r="AQ528" s="141"/>
      <c r="AR528" s="141"/>
      <c r="AS528" s="141"/>
      <c r="AT528" s="141"/>
      <c r="AU528" s="141"/>
      <c r="AV528" s="141"/>
      <c r="AW528" s="141"/>
      <c r="AX528" s="142"/>
    </row>
    <row r="529" spans="1:50">
      <c r="A529" s="1">
        <v>528</v>
      </c>
      <c r="H529" s="16"/>
      <c r="I529" s="17"/>
      <c r="J529" s="17"/>
      <c r="K529" s="17"/>
      <c r="L529" s="17"/>
      <c r="AA529" s="16"/>
      <c r="AB529" s="17"/>
      <c r="AC529" s="17"/>
      <c r="AO529" s="140"/>
      <c r="AP529" s="141"/>
      <c r="AQ529" s="141"/>
      <c r="AR529" s="141"/>
      <c r="AS529" s="141"/>
      <c r="AT529" s="141"/>
      <c r="AU529" s="141"/>
      <c r="AV529" s="141"/>
      <c r="AW529" s="141"/>
      <c r="AX529" s="142"/>
    </row>
    <row r="530" spans="1:50">
      <c r="A530" s="1">
        <v>529</v>
      </c>
      <c r="H530" s="16"/>
      <c r="I530" s="17"/>
      <c r="J530" s="17"/>
      <c r="K530" s="17"/>
      <c r="L530" s="17"/>
      <c r="AA530" s="16"/>
      <c r="AB530" s="17"/>
      <c r="AC530" s="17"/>
      <c r="AO530" s="140"/>
      <c r="AP530" s="141"/>
      <c r="AQ530" s="141"/>
      <c r="AR530" s="141"/>
      <c r="AS530" s="141"/>
      <c r="AT530" s="141"/>
      <c r="AU530" s="141"/>
      <c r="AV530" s="141"/>
      <c r="AW530" s="141"/>
      <c r="AX530" s="142"/>
    </row>
    <row r="531" spans="1:50">
      <c r="A531" s="1">
        <v>530</v>
      </c>
      <c r="H531" s="16"/>
      <c r="I531" s="17"/>
      <c r="J531" s="17"/>
      <c r="K531" s="17"/>
      <c r="L531" s="17"/>
      <c r="AA531" s="16"/>
      <c r="AB531" s="17"/>
      <c r="AC531" s="17"/>
      <c r="AO531" s="140"/>
      <c r="AP531" s="141"/>
      <c r="AQ531" s="141"/>
      <c r="AR531" s="141"/>
      <c r="AS531" s="141"/>
      <c r="AT531" s="141"/>
      <c r="AU531" s="141"/>
      <c r="AV531" s="141"/>
      <c r="AW531" s="141"/>
      <c r="AX531" s="142"/>
    </row>
    <row r="532" spans="1:50">
      <c r="A532" s="1">
        <v>531</v>
      </c>
      <c r="H532" s="16"/>
      <c r="I532" s="17"/>
      <c r="J532" s="17"/>
      <c r="K532" s="17"/>
      <c r="L532" s="17"/>
      <c r="AA532" s="16"/>
      <c r="AB532" s="17"/>
      <c r="AC532" s="17"/>
      <c r="AO532" s="140"/>
      <c r="AP532" s="141"/>
      <c r="AQ532" s="141"/>
      <c r="AR532" s="141"/>
      <c r="AS532" s="141"/>
      <c r="AT532" s="141"/>
      <c r="AU532" s="141"/>
      <c r="AV532" s="141"/>
      <c r="AW532" s="141"/>
      <c r="AX532" s="142"/>
    </row>
    <row r="533" spans="1:50">
      <c r="A533" s="1">
        <v>532</v>
      </c>
      <c r="H533" s="16"/>
      <c r="I533" s="17"/>
      <c r="J533" s="17"/>
      <c r="K533" s="17"/>
      <c r="L533" s="17"/>
      <c r="AA533" s="16"/>
      <c r="AB533" s="17"/>
      <c r="AC533" s="17"/>
      <c r="AO533" s="140"/>
      <c r="AP533" s="141"/>
      <c r="AQ533" s="141"/>
      <c r="AR533" s="141"/>
      <c r="AS533" s="141"/>
      <c r="AT533" s="141"/>
      <c r="AU533" s="141"/>
      <c r="AV533" s="141"/>
      <c r="AW533" s="141"/>
      <c r="AX533" s="142"/>
    </row>
    <row r="534" spans="1:50">
      <c r="A534" s="1">
        <v>533</v>
      </c>
      <c r="H534" s="16"/>
      <c r="I534" s="17"/>
      <c r="J534" s="17"/>
      <c r="K534" s="17"/>
      <c r="L534" s="17"/>
      <c r="AA534" s="16"/>
      <c r="AB534" s="17"/>
      <c r="AC534" s="17"/>
      <c r="AO534" s="140"/>
      <c r="AP534" s="141"/>
      <c r="AQ534" s="141"/>
      <c r="AR534" s="141"/>
      <c r="AS534" s="141"/>
      <c r="AT534" s="141"/>
      <c r="AU534" s="141"/>
      <c r="AV534" s="141"/>
      <c r="AW534" s="141"/>
      <c r="AX534" s="142"/>
    </row>
    <row r="535" spans="1:50">
      <c r="A535" s="1">
        <v>534</v>
      </c>
      <c r="H535" s="16"/>
      <c r="I535" s="17"/>
      <c r="J535" s="17"/>
      <c r="K535" s="17"/>
      <c r="L535" s="17"/>
      <c r="AA535" s="16"/>
      <c r="AB535" s="17"/>
      <c r="AC535" s="17"/>
      <c r="AO535" s="140"/>
      <c r="AP535" s="141"/>
      <c r="AQ535" s="141"/>
      <c r="AR535" s="141"/>
      <c r="AS535" s="141"/>
      <c r="AT535" s="141"/>
      <c r="AU535" s="141"/>
      <c r="AV535" s="141"/>
      <c r="AW535" s="141"/>
      <c r="AX535" s="142"/>
    </row>
    <row r="536" spans="1:50">
      <c r="A536" s="1">
        <v>535</v>
      </c>
      <c r="H536" s="16"/>
      <c r="I536" s="17"/>
      <c r="J536" s="17"/>
      <c r="K536" s="17"/>
      <c r="L536" s="17"/>
      <c r="AA536" s="16"/>
      <c r="AB536" s="17"/>
      <c r="AC536" s="17"/>
      <c r="AO536" s="140"/>
      <c r="AP536" s="141"/>
      <c r="AQ536" s="141"/>
      <c r="AR536" s="141"/>
      <c r="AS536" s="141"/>
      <c r="AT536" s="141"/>
      <c r="AU536" s="141"/>
      <c r="AV536" s="141"/>
      <c r="AW536" s="141"/>
      <c r="AX536" s="142"/>
    </row>
    <row r="537" spans="1:50">
      <c r="A537" s="1">
        <v>536</v>
      </c>
      <c r="H537" s="16"/>
      <c r="I537" s="17"/>
      <c r="J537" s="17"/>
      <c r="K537" s="17"/>
      <c r="L537" s="17"/>
      <c r="AA537" s="16"/>
      <c r="AB537" s="17"/>
      <c r="AC537" s="17"/>
      <c r="AO537" s="140"/>
      <c r="AP537" s="141"/>
      <c r="AQ537" s="141"/>
      <c r="AR537" s="141"/>
      <c r="AS537" s="141"/>
      <c r="AT537" s="141"/>
      <c r="AU537" s="141"/>
      <c r="AV537" s="141"/>
      <c r="AW537" s="141"/>
      <c r="AX537" s="142"/>
    </row>
    <row r="538" spans="1:50">
      <c r="A538" s="1">
        <v>537</v>
      </c>
      <c r="H538" s="16"/>
      <c r="I538" s="17"/>
      <c r="J538" s="17"/>
      <c r="K538" s="17"/>
      <c r="L538" s="17"/>
      <c r="AA538" s="16"/>
      <c r="AB538" s="17"/>
      <c r="AC538" s="17"/>
      <c r="AO538" s="140"/>
      <c r="AP538" s="141"/>
      <c r="AQ538" s="141"/>
      <c r="AR538" s="141"/>
      <c r="AS538" s="141"/>
      <c r="AT538" s="141"/>
      <c r="AU538" s="141"/>
      <c r="AV538" s="141"/>
      <c r="AW538" s="141"/>
      <c r="AX538" s="142"/>
    </row>
    <row r="539" spans="1:50">
      <c r="A539" s="1">
        <v>538</v>
      </c>
      <c r="H539" s="16"/>
      <c r="I539" s="17"/>
      <c r="J539" s="17"/>
      <c r="K539" s="17"/>
      <c r="L539" s="17"/>
      <c r="AA539" s="16"/>
      <c r="AB539" s="17"/>
      <c r="AC539" s="17"/>
      <c r="AO539" s="140"/>
      <c r="AP539" s="141"/>
      <c r="AQ539" s="141"/>
      <c r="AR539" s="141"/>
      <c r="AS539" s="141"/>
      <c r="AT539" s="141"/>
      <c r="AU539" s="141"/>
      <c r="AV539" s="141"/>
      <c r="AW539" s="141"/>
      <c r="AX539" s="142"/>
    </row>
    <row r="540" spans="1:50">
      <c r="A540" s="1">
        <v>539</v>
      </c>
      <c r="H540" s="16"/>
      <c r="I540" s="17"/>
      <c r="J540" s="17"/>
      <c r="K540" s="17"/>
      <c r="L540" s="17"/>
      <c r="AA540" s="16"/>
      <c r="AB540" s="17"/>
      <c r="AC540" s="17"/>
      <c r="AO540" s="140"/>
      <c r="AP540" s="141"/>
      <c r="AQ540" s="141"/>
      <c r="AR540" s="141"/>
      <c r="AS540" s="141"/>
      <c r="AT540" s="141"/>
      <c r="AU540" s="141"/>
      <c r="AV540" s="141"/>
      <c r="AW540" s="141"/>
      <c r="AX540" s="142"/>
    </row>
    <row r="541" spans="1:50">
      <c r="A541" s="1">
        <v>540</v>
      </c>
      <c r="H541" s="16"/>
      <c r="I541" s="17"/>
      <c r="J541" s="17"/>
      <c r="K541" s="17"/>
      <c r="L541" s="17"/>
      <c r="AA541" s="16"/>
      <c r="AB541" s="17"/>
      <c r="AC541" s="17"/>
      <c r="AO541" s="140"/>
      <c r="AP541" s="141"/>
      <c r="AQ541" s="141"/>
      <c r="AR541" s="141"/>
      <c r="AS541" s="141"/>
      <c r="AT541" s="141"/>
      <c r="AU541" s="141"/>
      <c r="AV541" s="141"/>
      <c r="AW541" s="141"/>
      <c r="AX541" s="142"/>
    </row>
    <row r="542" spans="1:50">
      <c r="A542" s="1">
        <v>541</v>
      </c>
      <c r="H542" s="16"/>
      <c r="I542" s="17"/>
      <c r="J542" s="17"/>
      <c r="K542" s="17"/>
      <c r="L542" s="17"/>
      <c r="AA542" s="16"/>
      <c r="AB542" s="17"/>
      <c r="AC542" s="17"/>
      <c r="AO542" s="140"/>
      <c r="AP542" s="141"/>
      <c r="AQ542" s="141"/>
      <c r="AR542" s="141"/>
      <c r="AS542" s="141"/>
      <c r="AT542" s="141"/>
      <c r="AU542" s="141"/>
      <c r="AV542" s="141"/>
      <c r="AW542" s="141"/>
      <c r="AX542" s="142"/>
    </row>
    <row r="543" spans="1:50">
      <c r="A543" s="1">
        <v>542</v>
      </c>
      <c r="H543" s="16"/>
      <c r="I543" s="17"/>
      <c r="J543" s="17"/>
      <c r="K543" s="17"/>
      <c r="L543" s="17"/>
      <c r="AA543" s="16"/>
      <c r="AB543" s="17"/>
      <c r="AC543" s="17"/>
      <c r="AO543" s="140"/>
      <c r="AP543" s="141"/>
      <c r="AQ543" s="141"/>
      <c r="AR543" s="141"/>
      <c r="AS543" s="141"/>
      <c r="AT543" s="141"/>
      <c r="AU543" s="141"/>
      <c r="AV543" s="141"/>
      <c r="AW543" s="141"/>
      <c r="AX543" s="142"/>
    </row>
    <row r="544" spans="1:50">
      <c r="A544" s="1">
        <v>543</v>
      </c>
      <c r="H544" s="16"/>
      <c r="I544" s="17"/>
      <c r="J544" s="17"/>
      <c r="K544" s="17"/>
      <c r="L544" s="17"/>
      <c r="AA544" s="16"/>
      <c r="AB544" s="17"/>
      <c r="AC544" s="17"/>
      <c r="AO544" s="140"/>
      <c r="AP544" s="141"/>
      <c r="AQ544" s="141"/>
      <c r="AR544" s="141"/>
      <c r="AS544" s="141"/>
      <c r="AT544" s="141"/>
      <c r="AU544" s="141"/>
      <c r="AV544" s="141"/>
      <c r="AW544" s="141"/>
      <c r="AX544" s="142"/>
    </row>
    <row r="545" spans="1:50">
      <c r="A545" s="1">
        <v>544</v>
      </c>
      <c r="H545" s="16"/>
      <c r="I545" s="17"/>
      <c r="J545" s="17"/>
      <c r="K545" s="17"/>
      <c r="L545" s="17"/>
      <c r="AA545" s="16"/>
      <c r="AB545" s="17"/>
      <c r="AC545" s="17"/>
      <c r="AO545" s="140"/>
      <c r="AP545" s="141"/>
      <c r="AQ545" s="141"/>
      <c r="AR545" s="141"/>
      <c r="AS545" s="141"/>
      <c r="AT545" s="141"/>
      <c r="AU545" s="141"/>
      <c r="AV545" s="141"/>
      <c r="AW545" s="141"/>
      <c r="AX545" s="142"/>
    </row>
    <row r="546" spans="1:50">
      <c r="A546" s="1">
        <v>545</v>
      </c>
      <c r="H546" s="16"/>
      <c r="I546" s="17"/>
      <c r="J546" s="17"/>
      <c r="K546" s="17"/>
      <c r="L546" s="17"/>
      <c r="AA546" s="16"/>
      <c r="AB546" s="17"/>
      <c r="AC546" s="17"/>
      <c r="AO546" s="140"/>
      <c r="AP546" s="141"/>
      <c r="AQ546" s="141"/>
      <c r="AR546" s="141"/>
      <c r="AS546" s="141"/>
      <c r="AT546" s="141"/>
      <c r="AU546" s="141"/>
      <c r="AV546" s="141"/>
      <c r="AW546" s="141"/>
      <c r="AX546" s="142"/>
    </row>
    <row r="547" spans="1:50">
      <c r="A547" s="1">
        <v>546</v>
      </c>
      <c r="H547" s="16"/>
      <c r="I547" s="17"/>
      <c r="J547" s="17"/>
      <c r="K547" s="17"/>
      <c r="L547" s="17"/>
      <c r="AA547" s="16"/>
      <c r="AB547" s="17"/>
      <c r="AC547" s="17"/>
      <c r="AO547" s="140"/>
      <c r="AP547" s="141"/>
      <c r="AQ547" s="141"/>
      <c r="AR547" s="141"/>
      <c r="AS547" s="141"/>
      <c r="AT547" s="141"/>
      <c r="AU547" s="141"/>
      <c r="AV547" s="141"/>
      <c r="AW547" s="141"/>
      <c r="AX547" s="142"/>
    </row>
    <row r="548" spans="1:50">
      <c r="A548" s="1">
        <v>547</v>
      </c>
      <c r="H548" s="16"/>
      <c r="I548" s="17"/>
      <c r="J548" s="17"/>
      <c r="K548" s="17"/>
      <c r="L548" s="17"/>
      <c r="AA548" s="16"/>
      <c r="AB548" s="17"/>
      <c r="AC548" s="17"/>
      <c r="AO548" s="140"/>
      <c r="AP548" s="141"/>
      <c r="AQ548" s="141"/>
      <c r="AR548" s="141"/>
      <c r="AS548" s="141"/>
      <c r="AT548" s="141"/>
      <c r="AU548" s="141"/>
      <c r="AV548" s="141"/>
      <c r="AW548" s="141"/>
      <c r="AX548" s="142"/>
    </row>
    <row r="549" spans="1:50">
      <c r="A549" s="1">
        <v>548</v>
      </c>
      <c r="H549" s="16"/>
      <c r="I549" s="17"/>
      <c r="J549" s="17"/>
      <c r="K549" s="17"/>
      <c r="L549" s="17"/>
      <c r="AA549" s="16"/>
      <c r="AB549" s="17"/>
      <c r="AC549" s="17"/>
      <c r="AO549" s="140"/>
      <c r="AP549" s="141"/>
      <c r="AQ549" s="141"/>
      <c r="AR549" s="141"/>
      <c r="AS549" s="141"/>
      <c r="AT549" s="141"/>
      <c r="AU549" s="141"/>
      <c r="AV549" s="141"/>
      <c r="AW549" s="141"/>
      <c r="AX549" s="142"/>
    </row>
    <row r="550" spans="1:50">
      <c r="A550" s="1">
        <v>549</v>
      </c>
      <c r="H550" s="16"/>
      <c r="I550" s="17"/>
      <c r="J550" s="17"/>
      <c r="K550" s="17"/>
      <c r="L550" s="17"/>
      <c r="AA550" s="16"/>
      <c r="AB550" s="17"/>
      <c r="AC550" s="17"/>
      <c r="AO550" s="140"/>
      <c r="AP550" s="141"/>
      <c r="AQ550" s="141"/>
      <c r="AR550" s="141"/>
      <c r="AS550" s="141"/>
      <c r="AT550" s="141"/>
      <c r="AU550" s="141"/>
      <c r="AV550" s="141"/>
      <c r="AW550" s="141"/>
      <c r="AX550" s="142"/>
    </row>
    <row r="551" spans="1:50">
      <c r="A551" s="1">
        <v>550</v>
      </c>
      <c r="H551" s="16"/>
      <c r="I551" s="17"/>
      <c r="J551" s="17"/>
      <c r="K551" s="17"/>
      <c r="L551" s="17"/>
      <c r="AA551" s="16"/>
      <c r="AB551" s="17"/>
      <c r="AC551" s="17"/>
      <c r="AO551" s="140"/>
      <c r="AP551" s="141"/>
      <c r="AQ551" s="141"/>
      <c r="AR551" s="141"/>
      <c r="AS551" s="141"/>
      <c r="AT551" s="141"/>
      <c r="AU551" s="141"/>
      <c r="AV551" s="141"/>
      <c r="AW551" s="141"/>
      <c r="AX551" s="142"/>
    </row>
    <row r="552" spans="1:50">
      <c r="A552" s="1">
        <v>551</v>
      </c>
      <c r="H552" s="16"/>
      <c r="I552" s="17"/>
      <c r="J552" s="17"/>
      <c r="K552" s="17"/>
      <c r="L552" s="17"/>
      <c r="AA552" s="16"/>
      <c r="AB552" s="17"/>
      <c r="AC552" s="17"/>
      <c r="AO552" s="140"/>
      <c r="AP552" s="141"/>
      <c r="AQ552" s="141"/>
      <c r="AR552" s="141"/>
      <c r="AS552" s="141"/>
      <c r="AT552" s="141"/>
      <c r="AU552" s="141"/>
      <c r="AV552" s="141"/>
      <c r="AW552" s="141"/>
      <c r="AX552" s="142"/>
    </row>
    <row r="553" spans="1:50">
      <c r="A553" s="1">
        <v>552</v>
      </c>
      <c r="H553" s="16"/>
      <c r="I553" s="17"/>
      <c r="J553" s="17"/>
      <c r="K553" s="17"/>
      <c r="L553" s="17"/>
      <c r="AA553" s="16"/>
      <c r="AB553" s="17"/>
      <c r="AC553" s="17"/>
      <c r="AO553" s="140"/>
      <c r="AP553" s="141"/>
      <c r="AQ553" s="141"/>
      <c r="AR553" s="141"/>
      <c r="AS553" s="141"/>
      <c r="AT553" s="141"/>
      <c r="AU553" s="141"/>
      <c r="AV553" s="141"/>
      <c r="AW553" s="141"/>
      <c r="AX553" s="142"/>
    </row>
    <row r="554" spans="1:50">
      <c r="A554" s="1">
        <v>553</v>
      </c>
      <c r="H554" s="16"/>
      <c r="I554" s="17"/>
      <c r="J554" s="17"/>
      <c r="K554" s="17"/>
      <c r="L554" s="17"/>
      <c r="AA554" s="16"/>
      <c r="AB554" s="17"/>
      <c r="AC554" s="17"/>
      <c r="AO554" s="140"/>
      <c r="AP554" s="141"/>
      <c r="AQ554" s="141"/>
      <c r="AR554" s="141"/>
      <c r="AS554" s="141"/>
      <c r="AT554" s="141"/>
      <c r="AU554" s="141"/>
      <c r="AV554" s="141"/>
      <c r="AW554" s="141"/>
      <c r="AX554" s="142"/>
    </row>
    <row r="555" spans="1:50">
      <c r="A555" s="1">
        <v>554</v>
      </c>
      <c r="H555" s="16"/>
      <c r="I555" s="17"/>
      <c r="J555" s="17"/>
      <c r="K555" s="17"/>
      <c r="L555" s="17"/>
      <c r="AA555" s="16"/>
      <c r="AB555" s="17"/>
      <c r="AC555" s="17"/>
      <c r="AO555" s="140"/>
      <c r="AP555" s="141"/>
      <c r="AQ555" s="141"/>
      <c r="AR555" s="141"/>
      <c r="AS555" s="141"/>
      <c r="AT555" s="141"/>
      <c r="AU555" s="141"/>
      <c r="AV555" s="141"/>
      <c r="AW555" s="141"/>
      <c r="AX555" s="142"/>
    </row>
    <row r="556" spans="1:50">
      <c r="A556" s="1">
        <v>555</v>
      </c>
      <c r="H556" s="16"/>
      <c r="I556" s="17"/>
      <c r="J556" s="17"/>
      <c r="K556" s="17"/>
      <c r="L556" s="17"/>
      <c r="AA556" s="16"/>
      <c r="AB556" s="17"/>
      <c r="AC556" s="17"/>
      <c r="AO556" s="140"/>
      <c r="AP556" s="141"/>
      <c r="AQ556" s="141"/>
      <c r="AR556" s="141"/>
      <c r="AS556" s="141"/>
      <c r="AT556" s="141"/>
      <c r="AU556" s="141"/>
      <c r="AV556" s="141"/>
      <c r="AW556" s="141"/>
      <c r="AX556" s="142"/>
    </row>
    <row r="557" spans="1:50">
      <c r="A557" s="1">
        <v>556</v>
      </c>
      <c r="H557" s="16"/>
      <c r="I557" s="17"/>
      <c r="J557" s="17"/>
      <c r="K557" s="17"/>
      <c r="L557" s="17"/>
      <c r="AA557" s="16"/>
      <c r="AB557" s="17"/>
      <c r="AC557" s="17"/>
      <c r="AO557" s="140"/>
      <c r="AP557" s="141"/>
      <c r="AQ557" s="141"/>
      <c r="AR557" s="141"/>
      <c r="AS557" s="141"/>
      <c r="AT557" s="141"/>
      <c r="AU557" s="141"/>
      <c r="AV557" s="141"/>
      <c r="AW557" s="141"/>
      <c r="AX557" s="142"/>
    </row>
    <row r="558" spans="1:50">
      <c r="A558" s="1">
        <v>557</v>
      </c>
      <c r="H558" s="16"/>
      <c r="I558" s="17"/>
      <c r="J558" s="17"/>
      <c r="K558" s="17"/>
      <c r="L558" s="17"/>
      <c r="AA558" s="16"/>
      <c r="AB558" s="17"/>
      <c r="AC558" s="17"/>
      <c r="AO558" s="140"/>
      <c r="AP558" s="141"/>
      <c r="AQ558" s="141"/>
      <c r="AR558" s="141"/>
      <c r="AS558" s="141"/>
      <c r="AT558" s="141"/>
      <c r="AU558" s="141"/>
      <c r="AV558" s="141"/>
      <c r="AW558" s="141"/>
      <c r="AX558" s="142"/>
    </row>
    <row r="559" spans="1:50">
      <c r="A559" s="1">
        <v>558</v>
      </c>
      <c r="H559" s="16"/>
      <c r="I559" s="17"/>
      <c r="J559" s="17"/>
      <c r="K559" s="17"/>
      <c r="L559" s="17"/>
      <c r="AA559" s="16"/>
      <c r="AB559" s="17"/>
      <c r="AC559" s="17"/>
      <c r="AO559" s="140"/>
      <c r="AP559" s="141"/>
      <c r="AQ559" s="141"/>
      <c r="AR559" s="141"/>
      <c r="AS559" s="141"/>
      <c r="AT559" s="141"/>
      <c r="AU559" s="141"/>
      <c r="AV559" s="141"/>
      <c r="AW559" s="141"/>
      <c r="AX559" s="142"/>
    </row>
    <row r="560" spans="1:50">
      <c r="A560" s="1">
        <v>559</v>
      </c>
      <c r="H560" s="16"/>
      <c r="I560" s="17"/>
      <c r="J560" s="17"/>
      <c r="K560" s="17"/>
      <c r="L560" s="17"/>
      <c r="AA560" s="16"/>
      <c r="AB560" s="17"/>
      <c r="AC560" s="17"/>
      <c r="AO560" s="140"/>
      <c r="AP560" s="141"/>
      <c r="AQ560" s="141"/>
      <c r="AR560" s="141"/>
      <c r="AS560" s="141"/>
      <c r="AT560" s="141"/>
      <c r="AU560" s="141"/>
      <c r="AV560" s="141"/>
      <c r="AW560" s="141"/>
      <c r="AX560" s="142"/>
    </row>
    <row r="561" spans="1:50">
      <c r="A561" s="1">
        <v>560</v>
      </c>
      <c r="H561" s="16"/>
      <c r="I561" s="17"/>
      <c r="J561" s="17"/>
      <c r="K561" s="17"/>
      <c r="L561" s="17"/>
      <c r="AA561" s="16"/>
      <c r="AB561" s="17"/>
      <c r="AC561" s="17"/>
      <c r="AO561" s="140"/>
      <c r="AP561" s="141"/>
      <c r="AQ561" s="141"/>
      <c r="AR561" s="141"/>
      <c r="AS561" s="141"/>
      <c r="AT561" s="141"/>
      <c r="AU561" s="141"/>
      <c r="AV561" s="141"/>
      <c r="AW561" s="141"/>
      <c r="AX561" s="142"/>
    </row>
    <row r="562" spans="1:50">
      <c r="A562" s="1">
        <v>561</v>
      </c>
      <c r="H562" s="16"/>
      <c r="I562" s="17"/>
      <c r="J562" s="17"/>
      <c r="K562" s="17"/>
      <c r="L562" s="17"/>
      <c r="AA562" s="16"/>
      <c r="AB562" s="17"/>
      <c r="AC562" s="17"/>
      <c r="AO562" s="140"/>
      <c r="AP562" s="141"/>
      <c r="AQ562" s="141"/>
      <c r="AR562" s="141"/>
      <c r="AS562" s="141"/>
      <c r="AT562" s="141"/>
      <c r="AU562" s="141"/>
      <c r="AV562" s="141"/>
      <c r="AW562" s="141"/>
      <c r="AX562" s="142"/>
    </row>
    <row r="563" spans="1:50">
      <c r="A563" s="1">
        <v>562</v>
      </c>
      <c r="H563" s="16"/>
      <c r="I563" s="17"/>
      <c r="J563" s="17"/>
      <c r="K563" s="17"/>
      <c r="L563" s="17"/>
      <c r="AA563" s="16"/>
      <c r="AB563" s="17"/>
      <c r="AC563" s="17"/>
      <c r="AO563" s="140"/>
      <c r="AP563" s="141"/>
      <c r="AQ563" s="141"/>
      <c r="AR563" s="141"/>
      <c r="AS563" s="141"/>
      <c r="AT563" s="141"/>
      <c r="AU563" s="141"/>
      <c r="AV563" s="141"/>
      <c r="AW563" s="141"/>
      <c r="AX563" s="142"/>
    </row>
    <row r="564" spans="1:50">
      <c r="A564" s="1">
        <v>563</v>
      </c>
      <c r="H564" s="16"/>
      <c r="I564" s="17"/>
      <c r="J564" s="17"/>
      <c r="K564" s="17"/>
      <c r="L564" s="17"/>
      <c r="AA564" s="16"/>
      <c r="AB564" s="17"/>
      <c r="AC564" s="17"/>
      <c r="AO564" s="140"/>
      <c r="AP564" s="141"/>
      <c r="AQ564" s="141"/>
      <c r="AR564" s="141"/>
      <c r="AS564" s="141"/>
      <c r="AT564" s="141"/>
      <c r="AU564" s="141"/>
      <c r="AV564" s="141"/>
      <c r="AW564" s="141"/>
      <c r="AX564" s="142"/>
    </row>
    <row r="565" spans="1:50">
      <c r="A565" s="1">
        <v>564</v>
      </c>
      <c r="H565" s="16"/>
      <c r="I565" s="17"/>
      <c r="J565" s="17"/>
      <c r="K565" s="17"/>
      <c r="L565" s="17"/>
      <c r="AA565" s="16"/>
      <c r="AB565" s="17"/>
      <c r="AC565" s="17"/>
      <c r="AO565" s="140"/>
      <c r="AP565" s="141"/>
      <c r="AQ565" s="141"/>
      <c r="AR565" s="141"/>
      <c r="AS565" s="141"/>
      <c r="AT565" s="141"/>
      <c r="AU565" s="141"/>
      <c r="AV565" s="141"/>
      <c r="AW565" s="141"/>
      <c r="AX565" s="142"/>
    </row>
    <row r="566" spans="1:50">
      <c r="A566" s="1">
        <v>565</v>
      </c>
      <c r="H566" s="16"/>
      <c r="I566" s="17"/>
      <c r="J566" s="17"/>
      <c r="K566" s="17"/>
      <c r="L566" s="17"/>
      <c r="AA566" s="16"/>
      <c r="AB566" s="17"/>
      <c r="AC566" s="17"/>
      <c r="AO566" s="140"/>
      <c r="AP566" s="141"/>
      <c r="AQ566" s="141"/>
      <c r="AR566" s="141"/>
      <c r="AS566" s="141"/>
      <c r="AT566" s="141"/>
      <c r="AU566" s="141"/>
      <c r="AV566" s="141"/>
      <c r="AW566" s="141"/>
      <c r="AX566" s="142"/>
    </row>
    <row r="567" spans="1:50">
      <c r="A567" s="1">
        <v>566</v>
      </c>
      <c r="H567" s="16"/>
      <c r="I567" s="17"/>
      <c r="J567" s="17"/>
      <c r="K567" s="17"/>
      <c r="L567" s="17"/>
      <c r="AA567" s="16"/>
      <c r="AB567" s="17"/>
      <c r="AC567" s="17"/>
      <c r="AO567" s="140"/>
      <c r="AP567" s="141"/>
      <c r="AQ567" s="141"/>
      <c r="AR567" s="141"/>
      <c r="AS567" s="141"/>
      <c r="AT567" s="141"/>
      <c r="AU567" s="141"/>
      <c r="AV567" s="141"/>
      <c r="AW567" s="141"/>
      <c r="AX567" s="142"/>
    </row>
    <row r="568" spans="1:50">
      <c r="A568" s="1">
        <v>567</v>
      </c>
      <c r="H568" s="16"/>
      <c r="I568" s="17"/>
      <c r="J568" s="17"/>
      <c r="K568" s="17"/>
      <c r="L568" s="17"/>
      <c r="AA568" s="16"/>
      <c r="AB568" s="17"/>
      <c r="AC568" s="17"/>
      <c r="AO568" s="140"/>
      <c r="AP568" s="141"/>
      <c r="AQ568" s="141"/>
      <c r="AR568" s="141"/>
      <c r="AS568" s="141"/>
      <c r="AT568" s="141"/>
      <c r="AU568" s="141"/>
      <c r="AV568" s="141"/>
      <c r="AW568" s="141"/>
      <c r="AX568" s="142"/>
    </row>
    <row r="569" spans="1:50">
      <c r="A569" s="1">
        <v>568</v>
      </c>
      <c r="H569" s="16"/>
      <c r="I569" s="17"/>
      <c r="J569" s="17"/>
      <c r="K569" s="17"/>
      <c r="L569" s="17"/>
      <c r="AA569" s="16"/>
      <c r="AB569" s="17"/>
      <c r="AC569" s="17"/>
      <c r="AO569" s="140"/>
      <c r="AP569" s="141"/>
      <c r="AQ569" s="141"/>
      <c r="AR569" s="141"/>
      <c r="AS569" s="141"/>
      <c r="AT569" s="141"/>
      <c r="AU569" s="141"/>
      <c r="AV569" s="141"/>
      <c r="AW569" s="141"/>
      <c r="AX569" s="142"/>
    </row>
    <row r="570" spans="1:50">
      <c r="A570" s="1">
        <v>569</v>
      </c>
      <c r="H570" s="16"/>
      <c r="I570" s="17"/>
      <c r="J570" s="17"/>
      <c r="K570" s="17"/>
      <c r="L570" s="17"/>
      <c r="AA570" s="16"/>
      <c r="AB570" s="17"/>
      <c r="AC570" s="17"/>
      <c r="AO570" s="140"/>
      <c r="AP570" s="141"/>
      <c r="AQ570" s="141"/>
      <c r="AR570" s="141"/>
      <c r="AS570" s="141"/>
      <c r="AT570" s="141"/>
      <c r="AU570" s="141"/>
      <c r="AV570" s="141"/>
      <c r="AW570" s="141"/>
      <c r="AX570" s="142"/>
    </row>
    <row r="571" spans="1:50">
      <c r="A571" s="1">
        <v>570</v>
      </c>
      <c r="H571" s="16"/>
      <c r="I571" s="17"/>
      <c r="J571" s="17"/>
      <c r="K571" s="17"/>
      <c r="L571" s="17"/>
      <c r="AA571" s="16"/>
      <c r="AB571" s="17"/>
      <c r="AC571" s="17"/>
      <c r="AO571" s="140"/>
      <c r="AP571" s="141"/>
      <c r="AQ571" s="141"/>
      <c r="AR571" s="141"/>
      <c r="AS571" s="141"/>
      <c r="AT571" s="141"/>
      <c r="AU571" s="141"/>
      <c r="AV571" s="141"/>
      <c r="AW571" s="141"/>
      <c r="AX571" s="142"/>
    </row>
    <row r="572" spans="1:50">
      <c r="A572" s="1">
        <v>571</v>
      </c>
      <c r="H572" s="16"/>
      <c r="I572" s="17"/>
      <c r="J572" s="17"/>
      <c r="K572" s="17"/>
      <c r="L572" s="17"/>
      <c r="AA572" s="16"/>
      <c r="AB572" s="17"/>
      <c r="AC572" s="17"/>
      <c r="AO572" s="140"/>
      <c r="AP572" s="141"/>
      <c r="AQ572" s="141"/>
      <c r="AR572" s="141"/>
      <c r="AS572" s="141"/>
      <c r="AT572" s="141"/>
      <c r="AU572" s="141"/>
      <c r="AV572" s="141"/>
      <c r="AW572" s="141"/>
      <c r="AX572" s="142"/>
    </row>
    <row r="573" spans="1:50">
      <c r="A573" s="1">
        <v>572</v>
      </c>
      <c r="H573" s="16"/>
      <c r="I573" s="17"/>
      <c r="J573" s="17"/>
      <c r="K573" s="17"/>
      <c r="L573" s="17"/>
      <c r="AA573" s="16"/>
      <c r="AB573" s="17"/>
      <c r="AC573" s="17"/>
      <c r="AO573" s="140"/>
      <c r="AP573" s="141"/>
      <c r="AQ573" s="141"/>
      <c r="AR573" s="141"/>
      <c r="AS573" s="141"/>
      <c r="AT573" s="141"/>
      <c r="AU573" s="141"/>
      <c r="AV573" s="141"/>
      <c r="AW573" s="141"/>
      <c r="AX573" s="142"/>
    </row>
    <row r="574" spans="1:50">
      <c r="A574" s="1">
        <v>573</v>
      </c>
      <c r="H574" s="16"/>
      <c r="I574" s="17"/>
      <c r="J574" s="17"/>
      <c r="K574" s="17"/>
      <c r="L574" s="17"/>
      <c r="AA574" s="16"/>
      <c r="AB574" s="17"/>
      <c r="AC574" s="17"/>
      <c r="AO574" s="140"/>
      <c r="AP574" s="141"/>
      <c r="AQ574" s="141"/>
      <c r="AR574" s="141"/>
      <c r="AS574" s="141"/>
      <c r="AT574" s="141"/>
      <c r="AU574" s="141"/>
      <c r="AV574" s="141"/>
      <c r="AW574" s="141"/>
      <c r="AX574" s="142"/>
    </row>
    <row r="575" spans="1:50">
      <c r="A575" s="1">
        <v>574</v>
      </c>
      <c r="H575" s="16"/>
      <c r="I575" s="17"/>
      <c r="J575" s="17"/>
      <c r="K575" s="17"/>
      <c r="L575" s="17"/>
      <c r="AA575" s="16"/>
      <c r="AB575" s="17"/>
      <c r="AC575" s="17"/>
      <c r="AO575" s="140"/>
      <c r="AP575" s="141"/>
      <c r="AQ575" s="141"/>
      <c r="AR575" s="141"/>
      <c r="AS575" s="141"/>
      <c r="AT575" s="141"/>
      <c r="AU575" s="141"/>
      <c r="AV575" s="141"/>
      <c r="AW575" s="141"/>
      <c r="AX575" s="142"/>
    </row>
    <row r="576" spans="1:50">
      <c r="A576" s="1">
        <v>575</v>
      </c>
      <c r="H576" s="16"/>
      <c r="I576" s="17"/>
      <c r="J576" s="17"/>
      <c r="K576" s="17"/>
      <c r="L576" s="17"/>
      <c r="AA576" s="16"/>
      <c r="AB576" s="17"/>
      <c r="AC576" s="17"/>
      <c r="AO576" s="140"/>
      <c r="AP576" s="141"/>
      <c r="AQ576" s="141"/>
      <c r="AR576" s="141"/>
      <c r="AS576" s="141"/>
      <c r="AT576" s="141"/>
      <c r="AU576" s="141"/>
      <c r="AV576" s="141"/>
      <c r="AW576" s="141"/>
      <c r="AX576" s="142"/>
    </row>
    <row r="577" spans="1:50">
      <c r="A577" s="1">
        <v>576</v>
      </c>
      <c r="H577" s="16"/>
      <c r="I577" s="17"/>
      <c r="J577" s="17"/>
      <c r="K577" s="17"/>
      <c r="L577" s="17"/>
      <c r="AA577" s="16"/>
      <c r="AB577" s="17"/>
      <c r="AC577" s="17"/>
      <c r="AO577" s="140"/>
      <c r="AP577" s="141"/>
      <c r="AQ577" s="141"/>
      <c r="AR577" s="141"/>
      <c r="AS577" s="141"/>
      <c r="AT577" s="141"/>
      <c r="AU577" s="141"/>
      <c r="AV577" s="141"/>
      <c r="AW577" s="141"/>
      <c r="AX577" s="142"/>
    </row>
    <row r="578" spans="1:50">
      <c r="A578" s="1">
        <v>577</v>
      </c>
      <c r="H578" s="16"/>
      <c r="I578" s="17"/>
      <c r="J578" s="17"/>
      <c r="K578" s="17"/>
      <c r="L578" s="17"/>
      <c r="AA578" s="16"/>
      <c r="AB578" s="17"/>
      <c r="AC578" s="17"/>
      <c r="AO578" s="140"/>
      <c r="AP578" s="141"/>
      <c r="AQ578" s="141"/>
      <c r="AR578" s="141"/>
      <c r="AS578" s="141"/>
      <c r="AT578" s="141"/>
      <c r="AU578" s="141"/>
      <c r="AV578" s="141"/>
      <c r="AW578" s="141"/>
      <c r="AX578" s="142"/>
    </row>
    <row r="579" spans="1:50">
      <c r="A579" s="1">
        <v>578</v>
      </c>
      <c r="H579" s="16"/>
      <c r="I579" s="17"/>
      <c r="J579" s="17"/>
      <c r="K579" s="17"/>
      <c r="L579" s="17"/>
      <c r="AA579" s="16"/>
      <c r="AB579" s="17"/>
      <c r="AC579" s="17"/>
      <c r="AO579" s="140"/>
      <c r="AP579" s="141"/>
      <c r="AQ579" s="141"/>
      <c r="AR579" s="141"/>
      <c r="AS579" s="141"/>
      <c r="AT579" s="141"/>
      <c r="AU579" s="141"/>
      <c r="AV579" s="141"/>
      <c r="AW579" s="141"/>
      <c r="AX579" s="142"/>
    </row>
    <row r="580" spans="1:50">
      <c r="A580" s="1">
        <v>579</v>
      </c>
      <c r="H580" s="16"/>
      <c r="I580" s="17"/>
      <c r="J580" s="17"/>
      <c r="K580" s="17"/>
      <c r="L580" s="17"/>
      <c r="AA580" s="16"/>
      <c r="AB580" s="17"/>
      <c r="AC580" s="17"/>
      <c r="AO580" s="140"/>
      <c r="AP580" s="141"/>
      <c r="AQ580" s="141"/>
      <c r="AR580" s="141"/>
      <c r="AS580" s="141"/>
      <c r="AT580" s="141"/>
      <c r="AU580" s="141"/>
      <c r="AV580" s="141"/>
      <c r="AW580" s="141"/>
      <c r="AX580" s="142"/>
    </row>
    <row r="581" spans="1:50">
      <c r="A581" s="1">
        <v>580</v>
      </c>
      <c r="H581" s="16"/>
      <c r="I581" s="17"/>
      <c r="J581" s="17"/>
      <c r="K581" s="17"/>
      <c r="L581" s="17"/>
      <c r="AA581" s="16"/>
      <c r="AB581" s="17"/>
      <c r="AC581" s="17"/>
      <c r="AO581" s="140"/>
      <c r="AP581" s="141"/>
      <c r="AQ581" s="141"/>
      <c r="AR581" s="141"/>
      <c r="AS581" s="141"/>
      <c r="AT581" s="141"/>
      <c r="AU581" s="141"/>
      <c r="AV581" s="141"/>
      <c r="AW581" s="141"/>
      <c r="AX581" s="142"/>
    </row>
    <row r="582" spans="1:50">
      <c r="A582" s="1">
        <v>581</v>
      </c>
      <c r="H582" s="16"/>
      <c r="I582" s="17"/>
      <c r="J582" s="17"/>
      <c r="K582" s="17"/>
      <c r="L582" s="17"/>
      <c r="AA582" s="16"/>
      <c r="AB582" s="17"/>
      <c r="AC582" s="17"/>
      <c r="AO582" s="140"/>
      <c r="AP582" s="141"/>
      <c r="AQ582" s="141"/>
      <c r="AR582" s="141"/>
      <c r="AS582" s="141"/>
      <c r="AT582" s="141"/>
      <c r="AU582" s="141"/>
      <c r="AV582" s="141"/>
      <c r="AW582" s="141"/>
      <c r="AX582" s="142"/>
    </row>
    <row r="583" spans="1:50">
      <c r="A583" s="1">
        <v>582</v>
      </c>
      <c r="H583" s="16"/>
      <c r="I583" s="17"/>
      <c r="J583" s="17"/>
      <c r="K583" s="17"/>
      <c r="L583" s="17"/>
      <c r="AA583" s="16"/>
      <c r="AB583" s="17"/>
      <c r="AC583" s="17"/>
      <c r="AO583" s="140"/>
      <c r="AP583" s="141"/>
      <c r="AQ583" s="141"/>
      <c r="AR583" s="141"/>
      <c r="AS583" s="141"/>
      <c r="AT583" s="141"/>
      <c r="AU583" s="141"/>
      <c r="AV583" s="141"/>
      <c r="AW583" s="141"/>
      <c r="AX583" s="142"/>
    </row>
    <row r="584" spans="1:50">
      <c r="A584" s="1">
        <v>583</v>
      </c>
      <c r="H584" s="16"/>
      <c r="I584" s="17"/>
      <c r="J584" s="17"/>
      <c r="K584" s="17"/>
      <c r="L584" s="17"/>
      <c r="AA584" s="16"/>
      <c r="AB584" s="17"/>
      <c r="AC584" s="17"/>
      <c r="AO584" s="140"/>
      <c r="AP584" s="141"/>
      <c r="AQ584" s="141"/>
      <c r="AR584" s="141"/>
      <c r="AS584" s="141"/>
      <c r="AT584" s="141"/>
      <c r="AU584" s="141"/>
      <c r="AV584" s="141"/>
      <c r="AW584" s="141"/>
      <c r="AX584" s="142"/>
    </row>
    <row r="585" spans="1:50">
      <c r="A585" s="1">
        <v>584</v>
      </c>
      <c r="H585" s="16"/>
      <c r="I585" s="17"/>
      <c r="J585" s="17"/>
      <c r="K585" s="17"/>
      <c r="L585" s="17"/>
      <c r="AA585" s="16"/>
      <c r="AB585" s="17"/>
      <c r="AC585" s="17"/>
      <c r="AO585" s="140"/>
      <c r="AP585" s="141"/>
      <c r="AQ585" s="141"/>
      <c r="AR585" s="141"/>
      <c r="AS585" s="141"/>
      <c r="AT585" s="141"/>
      <c r="AU585" s="141"/>
      <c r="AV585" s="141"/>
      <c r="AW585" s="141"/>
      <c r="AX585" s="142"/>
    </row>
    <row r="586" spans="1:50">
      <c r="A586" s="1">
        <v>585</v>
      </c>
      <c r="H586" s="16"/>
      <c r="I586" s="17"/>
      <c r="J586" s="17"/>
      <c r="K586" s="17"/>
      <c r="L586" s="17"/>
      <c r="AA586" s="16"/>
      <c r="AB586" s="17"/>
      <c r="AC586" s="17"/>
      <c r="AO586" s="140"/>
      <c r="AP586" s="141"/>
      <c r="AQ586" s="141"/>
      <c r="AR586" s="141"/>
      <c r="AS586" s="141"/>
      <c r="AT586" s="141"/>
      <c r="AU586" s="141"/>
      <c r="AV586" s="141"/>
      <c r="AW586" s="141"/>
      <c r="AX586" s="142"/>
    </row>
    <row r="587" spans="1:50">
      <c r="A587" s="1">
        <v>586</v>
      </c>
      <c r="H587" s="16"/>
      <c r="I587" s="17"/>
      <c r="J587" s="17"/>
      <c r="K587" s="17"/>
      <c r="L587" s="17"/>
      <c r="AA587" s="16"/>
      <c r="AB587" s="17"/>
      <c r="AC587" s="17"/>
      <c r="AO587" s="140"/>
      <c r="AP587" s="141"/>
      <c r="AQ587" s="141"/>
      <c r="AR587" s="141"/>
      <c r="AS587" s="141"/>
      <c r="AT587" s="141"/>
      <c r="AU587" s="141"/>
      <c r="AV587" s="141"/>
      <c r="AW587" s="141"/>
      <c r="AX587" s="142"/>
    </row>
    <row r="588" spans="1:50">
      <c r="A588" s="1">
        <v>587</v>
      </c>
      <c r="H588" s="16"/>
      <c r="I588" s="17"/>
      <c r="J588" s="17"/>
      <c r="K588" s="17"/>
      <c r="L588" s="17"/>
      <c r="AA588" s="16"/>
      <c r="AB588" s="17"/>
      <c r="AC588" s="17"/>
      <c r="AO588" s="140"/>
      <c r="AP588" s="141"/>
      <c r="AQ588" s="141"/>
      <c r="AR588" s="141"/>
      <c r="AS588" s="141"/>
      <c r="AT588" s="141"/>
      <c r="AU588" s="141"/>
      <c r="AV588" s="141"/>
      <c r="AW588" s="141"/>
      <c r="AX588" s="142"/>
    </row>
    <row r="589" spans="1:50">
      <c r="A589" s="1">
        <v>588</v>
      </c>
      <c r="H589" s="16"/>
      <c r="I589" s="17"/>
      <c r="J589" s="17"/>
      <c r="K589" s="17"/>
      <c r="L589" s="17"/>
      <c r="AA589" s="16"/>
      <c r="AB589" s="17"/>
      <c r="AC589" s="17"/>
      <c r="AO589" s="140"/>
      <c r="AP589" s="141"/>
      <c r="AQ589" s="141"/>
      <c r="AR589" s="141"/>
      <c r="AS589" s="141"/>
      <c r="AT589" s="141"/>
      <c r="AU589" s="141"/>
      <c r="AV589" s="141"/>
      <c r="AW589" s="141"/>
      <c r="AX589" s="142"/>
    </row>
    <row r="590" spans="1:50">
      <c r="A590" s="1">
        <v>589</v>
      </c>
      <c r="H590" s="16"/>
      <c r="I590" s="17"/>
      <c r="J590" s="17"/>
      <c r="K590" s="17"/>
      <c r="L590" s="17"/>
      <c r="AA590" s="16"/>
      <c r="AB590" s="17"/>
      <c r="AC590" s="17"/>
      <c r="AO590" s="140"/>
      <c r="AP590" s="141"/>
      <c r="AQ590" s="141"/>
      <c r="AR590" s="141"/>
      <c r="AS590" s="141"/>
      <c r="AT590" s="141"/>
      <c r="AU590" s="141"/>
      <c r="AV590" s="141"/>
      <c r="AW590" s="141"/>
      <c r="AX590" s="142"/>
    </row>
    <row r="591" spans="1:50">
      <c r="A591" s="1">
        <v>590</v>
      </c>
      <c r="H591" s="16"/>
      <c r="I591" s="17"/>
      <c r="J591" s="17"/>
      <c r="K591" s="17"/>
      <c r="L591" s="17"/>
      <c r="AA591" s="16"/>
      <c r="AB591" s="17"/>
      <c r="AC591" s="17"/>
      <c r="AO591" s="140"/>
      <c r="AP591" s="141"/>
      <c r="AQ591" s="141"/>
      <c r="AR591" s="141"/>
      <c r="AS591" s="141"/>
      <c r="AT591" s="141"/>
      <c r="AU591" s="141"/>
      <c r="AV591" s="141"/>
      <c r="AW591" s="141"/>
      <c r="AX591" s="142"/>
    </row>
    <row r="592" spans="1:50">
      <c r="A592" s="1">
        <v>591</v>
      </c>
      <c r="H592" s="16"/>
      <c r="I592" s="17"/>
      <c r="J592" s="17"/>
      <c r="K592" s="17"/>
      <c r="L592" s="17"/>
      <c r="AA592" s="16"/>
      <c r="AB592" s="17"/>
      <c r="AC592" s="17"/>
      <c r="AO592" s="140"/>
      <c r="AP592" s="141"/>
      <c r="AQ592" s="141"/>
      <c r="AR592" s="141"/>
      <c r="AS592" s="141"/>
      <c r="AT592" s="141"/>
      <c r="AU592" s="141"/>
      <c r="AV592" s="141"/>
      <c r="AW592" s="141"/>
      <c r="AX592" s="142"/>
    </row>
    <row r="593" spans="1:50">
      <c r="A593" s="1">
        <v>592</v>
      </c>
      <c r="H593" s="16"/>
      <c r="I593" s="17"/>
      <c r="J593" s="17"/>
      <c r="K593" s="17"/>
      <c r="L593" s="17"/>
      <c r="AA593" s="16"/>
      <c r="AB593" s="17"/>
      <c r="AC593" s="17"/>
      <c r="AO593" s="140"/>
      <c r="AP593" s="141"/>
      <c r="AQ593" s="141"/>
      <c r="AR593" s="141"/>
      <c r="AS593" s="141"/>
      <c r="AT593" s="141"/>
      <c r="AU593" s="141"/>
      <c r="AV593" s="141"/>
      <c r="AW593" s="141"/>
      <c r="AX593" s="142"/>
    </row>
    <row r="594" spans="1:50">
      <c r="A594" s="1">
        <v>593</v>
      </c>
      <c r="H594" s="16"/>
      <c r="I594" s="17"/>
      <c r="J594" s="17"/>
      <c r="K594" s="17"/>
      <c r="L594" s="17"/>
      <c r="AA594" s="16"/>
      <c r="AB594" s="17"/>
      <c r="AC594" s="17"/>
      <c r="AO594" s="140"/>
      <c r="AP594" s="141"/>
      <c r="AQ594" s="141"/>
      <c r="AR594" s="141"/>
      <c r="AS594" s="141"/>
      <c r="AT594" s="141"/>
      <c r="AU594" s="141"/>
      <c r="AV594" s="141"/>
      <c r="AW594" s="141"/>
      <c r="AX594" s="142"/>
    </row>
    <row r="595" spans="1:50">
      <c r="A595" s="1">
        <v>594</v>
      </c>
      <c r="H595" s="16"/>
      <c r="I595" s="17"/>
      <c r="J595" s="17"/>
      <c r="K595" s="17"/>
      <c r="L595" s="17"/>
      <c r="AA595" s="16"/>
      <c r="AB595" s="17"/>
      <c r="AC595" s="17"/>
      <c r="AO595" s="140"/>
      <c r="AP595" s="141"/>
      <c r="AQ595" s="141"/>
      <c r="AR595" s="141"/>
      <c r="AS595" s="141"/>
      <c r="AT595" s="141"/>
      <c r="AU595" s="141"/>
      <c r="AV595" s="141"/>
      <c r="AW595" s="141"/>
      <c r="AX595" s="142"/>
    </row>
    <row r="596" spans="1:50">
      <c r="A596" s="1">
        <v>595</v>
      </c>
      <c r="H596" s="16"/>
      <c r="I596" s="17"/>
      <c r="J596" s="17"/>
      <c r="K596" s="17"/>
      <c r="L596" s="17"/>
      <c r="AA596" s="16"/>
      <c r="AB596" s="17"/>
      <c r="AC596" s="17"/>
      <c r="AO596" s="140"/>
      <c r="AP596" s="141"/>
      <c r="AQ596" s="141"/>
      <c r="AR596" s="141"/>
      <c r="AS596" s="141"/>
      <c r="AT596" s="141"/>
      <c r="AU596" s="141"/>
      <c r="AV596" s="141"/>
      <c r="AW596" s="141"/>
      <c r="AX596" s="142"/>
    </row>
    <row r="597" spans="1:50">
      <c r="A597" s="1">
        <v>596</v>
      </c>
      <c r="H597" s="16"/>
      <c r="I597" s="17"/>
      <c r="J597" s="17"/>
      <c r="K597" s="17"/>
      <c r="L597" s="17"/>
      <c r="AA597" s="16"/>
      <c r="AB597" s="17"/>
      <c r="AC597" s="17"/>
      <c r="AO597" s="140"/>
      <c r="AP597" s="141"/>
      <c r="AQ597" s="141"/>
      <c r="AR597" s="141"/>
      <c r="AS597" s="141"/>
      <c r="AT597" s="141"/>
      <c r="AU597" s="141"/>
      <c r="AV597" s="141"/>
      <c r="AW597" s="141"/>
      <c r="AX597" s="142"/>
    </row>
    <row r="598" spans="1:50">
      <c r="A598" s="1">
        <v>597</v>
      </c>
      <c r="H598" s="16"/>
      <c r="I598" s="17"/>
      <c r="J598" s="17"/>
      <c r="K598" s="17"/>
      <c r="L598" s="17"/>
      <c r="AA598" s="16"/>
      <c r="AB598" s="17"/>
      <c r="AC598" s="17"/>
      <c r="AO598" s="140"/>
      <c r="AP598" s="141"/>
      <c r="AQ598" s="141"/>
      <c r="AR598" s="141"/>
      <c r="AS598" s="141"/>
      <c r="AT598" s="141"/>
      <c r="AU598" s="141"/>
      <c r="AV598" s="141"/>
      <c r="AW598" s="141"/>
      <c r="AX598" s="142"/>
    </row>
    <row r="599" spans="1:50">
      <c r="A599" s="1">
        <v>598</v>
      </c>
      <c r="H599" s="16"/>
      <c r="I599" s="17"/>
      <c r="J599" s="17"/>
      <c r="K599" s="17"/>
      <c r="L599" s="17"/>
      <c r="AA599" s="16"/>
      <c r="AB599" s="17"/>
      <c r="AC599" s="17"/>
      <c r="AO599" s="140"/>
      <c r="AP599" s="141"/>
      <c r="AQ599" s="141"/>
      <c r="AR599" s="141"/>
      <c r="AS599" s="141"/>
      <c r="AT599" s="141"/>
      <c r="AU599" s="141"/>
      <c r="AV599" s="141"/>
      <c r="AW599" s="141"/>
      <c r="AX599" s="142"/>
    </row>
    <row r="600" spans="1:50">
      <c r="A600" s="1">
        <v>599</v>
      </c>
      <c r="H600" s="16"/>
      <c r="I600" s="17"/>
      <c r="J600" s="17"/>
      <c r="K600" s="17"/>
      <c r="L600" s="17"/>
      <c r="AA600" s="16"/>
      <c r="AB600" s="17"/>
      <c r="AC600" s="17"/>
      <c r="AO600" s="140"/>
      <c r="AP600" s="141"/>
      <c r="AQ600" s="141"/>
      <c r="AR600" s="141"/>
      <c r="AS600" s="141"/>
      <c r="AT600" s="141"/>
      <c r="AU600" s="141"/>
      <c r="AV600" s="141"/>
      <c r="AW600" s="141"/>
      <c r="AX600" s="142"/>
    </row>
    <row r="601" spans="1:50">
      <c r="A601" s="1">
        <v>600</v>
      </c>
      <c r="H601" s="16"/>
      <c r="I601" s="17"/>
      <c r="J601" s="17"/>
      <c r="K601" s="17"/>
      <c r="L601" s="17"/>
      <c r="AA601" s="16"/>
      <c r="AB601" s="17"/>
      <c r="AC601" s="17"/>
      <c r="AO601" s="140"/>
      <c r="AP601" s="141"/>
      <c r="AQ601" s="141"/>
      <c r="AR601" s="141"/>
      <c r="AS601" s="141"/>
      <c r="AT601" s="141"/>
      <c r="AU601" s="141"/>
      <c r="AV601" s="141"/>
      <c r="AW601" s="141"/>
      <c r="AX601" s="142"/>
    </row>
    <row r="602" spans="1:50">
      <c r="A602" s="1">
        <v>601</v>
      </c>
      <c r="H602" s="16"/>
      <c r="I602" s="17"/>
      <c r="J602" s="17"/>
      <c r="K602" s="17"/>
      <c r="L602" s="17"/>
      <c r="AA602" s="16"/>
      <c r="AB602" s="17"/>
      <c r="AC602" s="17"/>
      <c r="AO602" s="140"/>
      <c r="AP602" s="141"/>
      <c r="AQ602" s="141"/>
      <c r="AR602" s="141"/>
      <c r="AS602" s="141"/>
      <c r="AT602" s="141"/>
      <c r="AU602" s="141"/>
      <c r="AV602" s="141"/>
      <c r="AW602" s="141"/>
      <c r="AX602" s="142"/>
    </row>
    <row r="603" spans="1:50">
      <c r="A603" s="1">
        <v>602</v>
      </c>
      <c r="H603" s="16"/>
      <c r="I603" s="17"/>
      <c r="J603" s="17"/>
      <c r="K603" s="17"/>
      <c r="L603" s="17"/>
      <c r="AA603" s="16"/>
      <c r="AB603" s="17"/>
      <c r="AC603" s="17"/>
      <c r="AO603" s="140"/>
      <c r="AP603" s="141"/>
      <c r="AQ603" s="141"/>
      <c r="AR603" s="141"/>
      <c r="AS603" s="141"/>
      <c r="AT603" s="141"/>
      <c r="AU603" s="141"/>
      <c r="AV603" s="141"/>
      <c r="AW603" s="141"/>
      <c r="AX603" s="142"/>
    </row>
    <row r="604" spans="1:50">
      <c r="A604" s="1">
        <v>603</v>
      </c>
      <c r="H604" s="16"/>
      <c r="I604" s="17"/>
      <c r="J604" s="17"/>
      <c r="K604" s="17"/>
      <c r="L604" s="17"/>
      <c r="AA604" s="16"/>
      <c r="AB604" s="17"/>
      <c r="AC604" s="17"/>
      <c r="AO604" s="140"/>
      <c r="AP604" s="141"/>
      <c r="AQ604" s="141"/>
      <c r="AR604" s="141"/>
      <c r="AS604" s="141"/>
      <c r="AT604" s="141"/>
      <c r="AU604" s="141"/>
      <c r="AV604" s="141"/>
      <c r="AW604" s="141"/>
      <c r="AX604" s="142"/>
    </row>
    <row r="605" spans="1:50">
      <c r="A605" s="1">
        <v>604</v>
      </c>
      <c r="H605" s="16"/>
      <c r="I605" s="17"/>
      <c r="J605" s="17"/>
      <c r="K605" s="17"/>
      <c r="L605" s="17"/>
      <c r="AA605" s="16"/>
      <c r="AB605" s="17"/>
      <c r="AC605" s="17"/>
      <c r="AO605" s="140"/>
      <c r="AP605" s="141"/>
      <c r="AQ605" s="141"/>
      <c r="AR605" s="141"/>
      <c r="AS605" s="141"/>
      <c r="AT605" s="141"/>
      <c r="AU605" s="141"/>
      <c r="AV605" s="141"/>
      <c r="AW605" s="141"/>
      <c r="AX605" s="142"/>
    </row>
    <row r="606" spans="1:50">
      <c r="A606" s="1">
        <v>605</v>
      </c>
      <c r="H606" s="16"/>
      <c r="I606" s="17"/>
      <c r="J606" s="17"/>
      <c r="K606" s="17"/>
      <c r="L606" s="17"/>
      <c r="AA606" s="16"/>
      <c r="AB606" s="17"/>
      <c r="AC606" s="17"/>
      <c r="AO606" s="140"/>
      <c r="AP606" s="141"/>
      <c r="AQ606" s="141"/>
      <c r="AR606" s="141"/>
      <c r="AS606" s="141"/>
      <c r="AT606" s="141"/>
      <c r="AU606" s="141"/>
      <c r="AV606" s="141"/>
      <c r="AW606" s="141"/>
      <c r="AX606" s="142"/>
    </row>
    <row r="607" spans="1:50">
      <c r="A607" s="1">
        <v>606</v>
      </c>
      <c r="H607" s="16"/>
      <c r="I607" s="17"/>
      <c r="J607" s="17"/>
      <c r="K607" s="17"/>
      <c r="L607" s="17"/>
      <c r="AA607" s="16"/>
      <c r="AB607" s="17"/>
      <c r="AC607" s="17"/>
      <c r="AO607" s="140"/>
      <c r="AP607" s="141"/>
      <c r="AQ607" s="141"/>
      <c r="AR607" s="141"/>
      <c r="AS607" s="141"/>
      <c r="AT607" s="141"/>
      <c r="AU607" s="141"/>
      <c r="AV607" s="141"/>
      <c r="AW607" s="141"/>
      <c r="AX607" s="142"/>
    </row>
    <row r="608" spans="1:50">
      <c r="A608" s="1">
        <v>607</v>
      </c>
      <c r="H608" s="16"/>
      <c r="I608" s="17"/>
      <c r="J608" s="17"/>
      <c r="K608" s="17"/>
      <c r="L608" s="17"/>
      <c r="AA608" s="16"/>
      <c r="AB608" s="17"/>
      <c r="AC608" s="17"/>
      <c r="AO608" s="140"/>
      <c r="AP608" s="141"/>
      <c r="AQ608" s="141"/>
      <c r="AR608" s="141"/>
      <c r="AS608" s="141"/>
      <c r="AT608" s="141"/>
      <c r="AU608" s="141"/>
      <c r="AV608" s="141"/>
      <c r="AW608" s="141"/>
      <c r="AX608" s="142"/>
    </row>
    <row r="609" spans="1:50">
      <c r="A609" s="1">
        <v>608</v>
      </c>
      <c r="H609" s="16"/>
      <c r="I609" s="17"/>
      <c r="J609" s="17"/>
      <c r="K609" s="17"/>
      <c r="L609" s="17"/>
      <c r="AA609" s="16"/>
      <c r="AB609" s="17"/>
      <c r="AC609" s="17"/>
      <c r="AO609" s="140"/>
      <c r="AP609" s="141"/>
      <c r="AQ609" s="141"/>
      <c r="AR609" s="141"/>
      <c r="AS609" s="141"/>
      <c r="AT609" s="141"/>
      <c r="AU609" s="141"/>
      <c r="AV609" s="141"/>
      <c r="AW609" s="141"/>
      <c r="AX609" s="142"/>
    </row>
    <row r="610" spans="1:50">
      <c r="A610" s="1">
        <v>609</v>
      </c>
      <c r="H610" s="16"/>
      <c r="I610" s="17"/>
      <c r="J610" s="17"/>
      <c r="K610" s="17"/>
      <c r="L610" s="17"/>
      <c r="AA610" s="16"/>
      <c r="AB610" s="17"/>
      <c r="AC610" s="17"/>
      <c r="AO610" s="140"/>
      <c r="AP610" s="141"/>
      <c r="AQ610" s="141"/>
      <c r="AR610" s="141"/>
      <c r="AS610" s="141"/>
      <c r="AT610" s="141"/>
      <c r="AU610" s="141"/>
      <c r="AV610" s="141"/>
      <c r="AW610" s="141"/>
      <c r="AX610" s="142"/>
    </row>
    <row r="611" spans="1:50">
      <c r="A611" s="1">
        <v>610</v>
      </c>
      <c r="H611" s="16"/>
      <c r="I611" s="17"/>
      <c r="J611" s="17"/>
      <c r="K611" s="17"/>
      <c r="L611" s="17"/>
      <c r="AA611" s="16"/>
      <c r="AB611" s="17"/>
      <c r="AC611" s="17"/>
      <c r="AO611" s="140"/>
      <c r="AP611" s="141"/>
      <c r="AQ611" s="141"/>
      <c r="AR611" s="141"/>
      <c r="AS611" s="141"/>
      <c r="AT611" s="141"/>
      <c r="AU611" s="141"/>
      <c r="AV611" s="141"/>
      <c r="AW611" s="141"/>
      <c r="AX611" s="142"/>
    </row>
    <row r="612" spans="1:50">
      <c r="A612" s="1">
        <v>611</v>
      </c>
      <c r="H612" s="16"/>
      <c r="I612" s="17"/>
      <c r="J612" s="17"/>
      <c r="K612" s="17"/>
      <c r="L612" s="17"/>
      <c r="AA612" s="16"/>
      <c r="AB612" s="17"/>
      <c r="AC612" s="17"/>
      <c r="AO612" s="140"/>
      <c r="AP612" s="141"/>
      <c r="AQ612" s="141"/>
      <c r="AR612" s="141"/>
      <c r="AS612" s="141"/>
      <c r="AT612" s="141"/>
      <c r="AU612" s="141"/>
      <c r="AV612" s="141"/>
      <c r="AW612" s="141"/>
      <c r="AX612" s="142"/>
    </row>
    <row r="613" spans="1:50">
      <c r="A613" s="1">
        <v>612</v>
      </c>
      <c r="H613" s="16"/>
      <c r="I613" s="17"/>
      <c r="J613" s="17"/>
      <c r="K613" s="17"/>
      <c r="L613" s="17"/>
      <c r="AA613" s="16"/>
      <c r="AB613" s="17"/>
      <c r="AC613" s="17"/>
      <c r="AO613" s="140"/>
      <c r="AP613" s="141"/>
      <c r="AQ613" s="141"/>
      <c r="AR613" s="141"/>
      <c r="AS613" s="141"/>
      <c r="AT613" s="141"/>
      <c r="AU613" s="141"/>
      <c r="AV613" s="141"/>
      <c r="AW613" s="141"/>
      <c r="AX613" s="142"/>
    </row>
    <row r="614" spans="1:50">
      <c r="A614" s="1">
        <v>613</v>
      </c>
      <c r="H614" s="16"/>
      <c r="I614" s="17"/>
      <c r="J614" s="17"/>
      <c r="K614" s="17"/>
      <c r="L614" s="17"/>
      <c r="AA614" s="16"/>
      <c r="AB614" s="17"/>
      <c r="AC614" s="17"/>
      <c r="AO614" s="140"/>
      <c r="AP614" s="141"/>
      <c r="AQ614" s="141"/>
      <c r="AR614" s="141"/>
      <c r="AS614" s="141"/>
      <c r="AT614" s="141"/>
      <c r="AU614" s="141"/>
      <c r="AV614" s="141"/>
      <c r="AW614" s="141"/>
      <c r="AX614" s="142"/>
    </row>
    <row r="615" spans="1:50">
      <c r="A615" s="1">
        <v>614</v>
      </c>
      <c r="H615" s="16"/>
      <c r="I615" s="17"/>
      <c r="J615" s="17"/>
      <c r="K615" s="17"/>
      <c r="L615" s="17"/>
      <c r="AA615" s="16"/>
      <c r="AB615" s="17"/>
      <c r="AC615" s="17"/>
      <c r="AO615" s="140"/>
      <c r="AP615" s="141"/>
      <c r="AQ615" s="141"/>
      <c r="AR615" s="141"/>
      <c r="AS615" s="141"/>
      <c r="AT615" s="141"/>
      <c r="AU615" s="141"/>
      <c r="AV615" s="141"/>
      <c r="AW615" s="141"/>
      <c r="AX615" s="142"/>
    </row>
    <row r="616" spans="1:50">
      <c r="A616" s="1">
        <v>615</v>
      </c>
      <c r="H616" s="16"/>
      <c r="I616" s="17"/>
      <c r="J616" s="17"/>
      <c r="K616" s="17"/>
      <c r="L616" s="17"/>
      <c r="AA616" s="16"/>
      <c r="AB616" s="17"/>
      <c r="AC616" s="17"/>
      <c r="AO616" s="140"/>
      <c r="AP616" s="141"/>
      <c r="AQ616" s="141"/>
      <c r="AR616" s="141"/>
      <c r="AS616" s="141"/>
      <c r="AT616" s="141"/>
      <c r="AU616" s="141"/>
      <c r="AV616" s="141"/>
      <c r="AW616" s="141"/>
      <c r="AX616" s="142"/>
    </row>
    <row r="617" spans="1:50">
      <c r="A617" s="1">
        <v>616</v>
      </c>
      <c r="H617" s="16"/>
      <c r="I617" s="17"/>
      <c r="J617" s="17"/>
      <c r="K617" s="17"/>
      <c r="L617" s="17"/>
      <c r="AA617" s="16"/>
      <c r="AB617" s="17"/>
      <c r="AC617" s="17"/>
      <c r="AO617" s="140"/>
      <c r="AP617" s="141"/>
      <c r="AQ617" s="141"/>
      <c r="AR617" s="141"/>
      <c r="AS617" s="141"/>
      <c r="AT617" s="141"/>
      <c r="AU617" s="141"/>
      <c r="AV617" s="141"/>
      <c r="AW617" s="141"/>
      <c r="AX617" s="142"/>
    </row>
    <row r="618" spans="1:50">
      <c r="A618" s="1">
        <v>617</v>
      </c>
      <c r="H618" s="16"/>
      <c r="I618" s="17"/>
      <c r="J618" s="17"/>
      <c r="K618" s="17"/>
      <c r="L618" s="17"/>
      <c r="AA618" s="16"/>
      <c r="AB618" s="17"/>
      <c r="AC618" s="17"/>
      <c r="AO618" s="140"/>
      <c r="AP618" s="141"/>
      <c r="AQ618" s="141"/>
      <c r="AR618" s="141"/>
      <c r="AS618" s="141"/>
      <c r="AT618" s="141"/>
      <c r="AU618" s="141"/>
      <c r="AV618" s="141"/>
      <c r="AW618" s="141"/>
      <c r="AX618" s="142"/>
    </row>
    <row r="619" spans="1:50">
      <c r="A619" s="1">
        <v>618</v>
      </c>
      <c r="H619" s="16"/>
      <c r="I619" s="17"/>
      <c r="J619" s="17"/>
      <c r="K619" s="17"/>
      <c r="L619" s="17"/>
      <c r="AA619" s="16"/>
      <c r="AB619" s="17"/>
      <c r="AC619" s="17"/>
      <c r="AO619" s="140"/>
      <c r="AP619" s="141"/>
      <c r="AQ619" s="141"/>
      <c r="AR619" s="141"/>
      <c r="AS619" s="141"/>
      <c r="AT619" s="141"/>
      <c r="AU619" s="141"/>
      <c r="AV619" s="141"/>
      <c r="AW619" s="141"/>
      <c r="AX619" s="142"/>
    </row>
    <row r="620" spans="1:50">
      <c r="A620" s="1">
        <v>619</v>
      </c>
      <c r="H620" s="16"/>
      <c r="I620" s="17"/>
      <c r="J620" s="17"/>
      <c r="K620" s="17"/>
      <c r="L620" s="17"/>
      <c r="AA620" s="16"/>
      <c r="AB620" s="17"/>
      <c r="AC620" s="17"/>
      <c r="AO620" s="140"/>
      <c r="AP620" s="141"/>
      <c r="AQ620" s="141"/>
      <c r="AR620" s="141"/>
      <c r="AS620" s="141"/>
      <c r="AT620" s="141"/>
      <c r="AU620" s="141"/>
      <c r="AV620" s="141"/>
      <c r="AW620" s="141"/>
      <c r="AX620" s="142"/>
    </row>
    <row r="621" spans="1:50">
      <c r="A621" s="1">
        <v>620</v>
      </c>
      <c r="H621" s="16"/>
      <c r="I621" s="17"/>
      <c r="J621" s="17"/>
      <c r="K621" s="17"/>
      <c r="L621" s="17"/>
      <c r="AA621" s="16"/>
      <c r="AB621" s="17"/>
      <c r="AC621" s="17"/>
      <c r="AO621" s="140"/>
      <c r="AP621" s="141"/>
      <c r="AQ621" s="141"/>
      <c r="AR621" s="141"/>
      <c r="AS621" s="141"/>
      <c r="AT621" s="141"/>
      <c r="AU621" s="141"/>
      <c r="AV621" s="141"/>
      <c r="AW621" s="141"/>
      <c r="AX621" s="142"/>
    </row>
    <row r="622" spans="1:50">
      <c r="A622" s="1">
        <v>621</v>
      </c>
      <c r="H622" s="16"/>
      <c r="I622" s="17"/>
      <c r="J622" s="17"/>
      <c r="K622" s="17"/>
      <c r="L622" s="17"/>
      <c r="AA622" s="16"/>
      <c r="AB622" s="17"/>
      <c r="AC622" s="17"/>
      <c r="AO622" s="140"/>
      <c r="AP622" s="141"/>
      <c r="AQ622" s="141"/>
      <c r="AR622" s="141"/>
      <c r="AS622" s="141"/>
      <c r="AT622" s="141"/>
      <c r="AU622" s="141"/>
      <c r="AV622" s="141"/>
      <c r="AW622" s="141"/>
      <c r="AX622" s="142"/>
    </row>
    <row r="623" spans="1:50">
      <c r="A623" s="1">
        <v>622</v>
      </c>
      <c r="H623" s="16"/>
      <c r="I623" s="17"/>
      <c r="J623" s="17"/>
      <c r="K623" s="17"/>
      <c r="L623" s="17"/>
      <c r="AA623" s="16"/>
      <c r="AB623" s="17"/>
      <c r="AC623" s="17"/>
      <c r="AO623" s="140"/>
      <c r="AP623" s="141"/>
      <c r="AQ623" s="141"/>
      <c r="AR623" s="141"/>
      <c r="AS623" s="141"/>
      <c r="AT623" s="141"/>
      <c r="AU623" s="141"/>
      <c r="AV623" s="141"/>
      <c r="AW623" s="141"/>
      <c r="AX623" s="142"/>
    </row>
    <row r="624" spans="1:50">
      <c r="A624" s="1">
        <v>623</v>
      </c>
      <c r="H624" s="16"/>
      <c r="I624" s="17"/>
      <c r="J624" s="17"/>
      <c r="K624" s="17"/>
      <c r="L624" s="17"/>
      <c r="AA624" s="16"/>
      <c r="AB624" s="17"/>
      <c r="AC624" s="17"/>
      <c r="AO624" s="140"/>
      <c r="AP624" s="141"/>
      <c r="AQ624" s="141"/>
      <c r="AR624" s="141"/>
      <c r="AS624" s="141"/>
      <c r="AT624" s="141"/>
      <c r="AU624" s="141"/>
      <c r="AV624" s="141"/>
      <c r="AW624" s="141"/>
      <c r="AX624" s="142"/>
    </row>
    <row r="625" spans="1:50">
      <c r="A625" s="1">
        <v>624</v>
      </c>
      <c r="H625" s="16"/>
      <c r="I625" s="17"/>
      <c r="J625" s="17"/>
      <c r="K625" s="17"/>
      <c r="L625" s="17"/>
      <c r="AA625" s="16"/>
      <c r="AB625" s="17"/>
      <c r="AC625" s="17"/>
      <c r="AO625" s="140"/>
      <c r="AP625" s="141"/>
      <c r="AQ625" s="141"/>
      <c r="AR625" s="141"/>
      <c r="AS625" s="141"/>
      <c r="AT625" s="141"/>
      <c r="AU625" s="141"/>
      <c r="AV625" s="141"/>
      <c r="AW625" s="141"/>
      <c r="AX625" s="142"/>
    </row>
    <row r="626" spans="1:50">
      <c r="A626" s="1">
        <v>625</v>
      </c>
      <c r="H626" s="16"/>
      <c r="I626" s="17"/>
      <c r="J626" s="17"/>
      <c r="K626" s="17"/>
      <c r="L626" s="17"/>
      <c r="AA626" s="16"/>
      <c r="AB626" s="17"/>
      <c r="AC626" s="17"/>
      <c r="AO626" s="140"/>
      <c r="AP626" s="141"/>
      <c r="AQ626" s="141"/>
      <c r="AR626" s="141"/>
      <c r="AS626" s="141"/>
      <c r="AT626" s="141"/>
      <c r="AU626" s="141"/>
      <c r="AV626" s="141"/>
      <c r="AW626" s="141"/>
      <c r="AX626" s="142"/>
    </row>
    <row r="627" spans="1:50">
      <c r="A627" s="1">
        <v>626</v>
      </c>
      <c r="H627" s="16"/>
      <c r="I627" s="17"/>
      <c r="J627" s="17"/>
      <c r="K627" s="17"/>
      <c r="L627" s="17"/>
      <c r="AA627" s="16"/>
      <c r="AB627" s="17"/>
      <c r="AC627" s="17"/>
      <c r="AO627" s="140"/>
      <c r="AP627" s="141"/>
      <c r="AQ627" s="141"/>
      <c r="AR627" s="141"/>
      <c r="AS627" s="141"/>
      <c r="AT627" s="141"/>
      <c r="AU627" s="141"/>
      <c r="AV627" s="141"/>
      <c r="AW627" s="141"/>
      <c r="AX627" s="142"/>
    </row>
    <row r="628" spans="1:50">
      <c r="A628" s="1">
        <v>627</v>
      </c>
      <c r="H628" s="16"/>
      <c r="I628" s="17"/>
      <c r="J628" s="17"/>
      <c r="K628" s="17"/>
      <c r="L628" s="17"/>
      <c r="AA628" s="16"/>
      <c r="AB628" s="17"/>
      <c r="AC628" s="17"/>
      <c r="AO628" s="140"/>
      <c r="AP628" s="141"/>
      <c r="AQ628" s="141"/>
      <c r="AR628" s="141"/>
      <c r="AS628" s="141"/>
      <c r="AT628" s="141"/>
      <c r="AU628" s="141"/>
      <c r="AV628" s="141"/>
      <c r="AW628" s="141"/>
      <c r="AX628" s="142"/>
    </row>
    <row r="629" spans="1:50">
      <c r="A629" s="1">
        <v>628</v>
      </c>
      <c r="H629" s="16"/>
      <c r="I629" s="17"/>
      <c r="J629" s="17"/>
      <c r="K629" s="17"/>
      <c r="L629" s="17"/>
      <c r="AA629" s="16"/>
      <c r="AB629" s="17"/>
      <c r="AC629" s="17"/>
      <c r="AO629" s="140"/>
      <c r="AP629" s="141"/>
      <c r="AQ629" s="141"/>
      <c r="AR629" s="141"/>
      <c r="AS629" s="141"/>
      <c r="AT629" s="141"/>
      <c r="AU629" s="141"/>
      <c r="AV629" s="141"/>
      <c r="AW629" s="141"/>
      <c r="AX629" s="142"/>
    </row>
    <row r="630" spans="1:50">
      <c r="A630" s="1">
        <v>629</v>
      </c>
      <c r="H630" s="16"/>
      <c r="I630" s="17"/>
      <c r="J630" s="17"/>
      <c r="K630" s="17"/>
      <c r="L630" s="17"/>
      <c r="AA630" s="16"/>
      <c r="AB630" s="17"/>
      <c r="AC630" s="17"/>
      <c r="AO630" s="140"/>
      <c r="AP630" s="141"/>
      <c r="AQ630" s="141"/>
      <c r="AR630" s="141"/>
      <c r="AS630" s="141"/>
      <c r="AT630" s="141"/>
      <c r="AU630" s="141"/>
      <c r="AV630" s="141"/>
      <c r="AW630" s="141"/>
      <c r="AX630" s="142"/>
    </row>
    <row r="631" spans="1:50">
      <c r="A631" s="1">
        <v>630</v>
      </c>
      <c r="H631" s="16"/>
      <c r="I631" s="17"/>
      <c r="J631" s="17"/>
      <c r="K631" s="17"/>
      <c r="L631" s="17"/>
      <c r="AA631" s="16"/>
      <c r="AB631" s="17"/>
      <c r="AC631" s="17"/>
      <c r="AO631" s="140"/>
      <c r="AP631" s="141"/>
      <c r="AQ631" s="141"/>
      <c r="AR631" s="141"/>
      <c r="AS631" s="141"/>
      <c r="AT631" s="141"/>
      <c r="AU631" s="141"/>
      <c r="AV631" s="141"/>
      <c r="AW631" s="141"/>
      <c r="AX631" s="142"/>
    </row>
    <row r="632" spans="1:50">
      <c r="A632" s="1">
        <v>631</v>
      </c>
      <c r="H632" s="16"/>
      <c r="I632" s="17"/>
      <c r="J632" s="17"/>
      <c r="K632" s="17"/>
      <c r="L632" s="17"/>
      <c r="AA632" s="16"/>
      <c r="AB632" s="17"/>
      <c r="AC632" s="17"/>
      <c r="AO632" s="140"/>
      <c r="AP632" s="141"/>
      <c r="AQ632" s="141"/>
      <c r="AR632" s="141"/>
      <c r="AS632" s="141"/>
      <c r="AT632" s="141"/>
      <c r="AU632" s="141"/>
      <c r="AV632" s="141"/>
      <c r="AW632" s="141"/>
      <c r="AX632" s="142"/>
    </row>
    <row r="633" spans="1:50">
      <c r="A633" s="1">
        <v>632</v>
      </c>
      <c r="H633" s="16"/>
      <c r="I633" s="17"/>
      <c r="J633" s="17"/>
      <c r="K633" s="17"/>
      <c r="L633" s="17"/>
      <c r="AA633" s="16"/>
      <c r="AB633" s="17"/>
      <c r="AC633" s="17"/>
      <c r="AO633" s="140"/>
      <c r="AP633" s="141"/>
      <c r="AQ633" s="141"/>
      <c r="AR633" s="141"/>
      <c r="AS633" s="141"/>
      <c r="AT633" s="141"/>
      <c r="AU633" s="141"/>
      <c r="AV633" s="141"/>
      <c r="AW633" s="141"/>
      <c r="AX633" s="142"/>
    </row>
    <row r="634" spans="1:50">
      <c r="A634" s="1">
        <v>633</v>
      </c>
      <c r="H634" s="16"/>
      <c r="I634" s="17"/>
      <c r="J634" s="17"/>
      <c r="K634" s="17"/>
      <c r="L634" s="17"/>
      <c r="AA634" s="16"/>
      <c r="AB634" s="17"/>
      <c r="AC634" s="17"/>
      <c r="AO634" s="140"/>
      <c r="AP634" s="141"/>
      <c r="AQ634" s="141"/>
      <c r="AR634" s="141"/>
      <c r="AS634" s="141"/>
      <c r="AT634" s="141"/>
      <c r="AU634" s="141"/>
      <c r="AV634" s="141"/>
      <c r="AW634" s="141"/>
      <c r="AX634" s="142"/>
    </row>
    <row r="635" spans="1:50">
      <c r="A635" s="1">
        <v>634</v>
      </c>
      <c r="H635" s="16"/>
      <c r="I635" s="17"/>
      <c r="J635" s="17"/>
      <c r="K635" s="17"/>
      <c r="L635" s="17"/>
      <c r="AA635" s="16"/>
      <c r="AB635" s="17"/>
      <c r="AC635" s="17"/>
      <c r="AO635" s="140"/>
      <c r="AP635" s="141"/>
      <c r="AQ635" s="141"/>
      <c r="AR635" s="141"/>
      <c r="AS635" s="141"/>
      <c r="AT635" s="141"/>
      <c r="AU635" s="141"/>
      <c r="AV635" s="141"/>
      <c r="AW635" s="141"/>
      <c r="AX635" s="142"/>
    </row>
    <row r="636" spans="1:50">
      <c r="A636" s="1">
        <v>635</v>
      </c>
      <c r="H636" s="16"/>
      <c r="I636" s="17"/>
      <c r="J636" s="17"/>
      <c r="K636" s="17"/>
      <c r="L636" s="17"/>
      <c r="AA636" s="16"/>
      <c r="AB636" s="17"/>
      <c r="AC636" s="17"/>
      <c r="AO636" s="140"/>
      <c r="AP636" s="141"/>
      <c r="AQ636" s="141"/>
      <c r="AR636" s="141"/>
      <c r="AS636" s="141"/>
      <c r="AT636" s="141"/>
      <c r="AU636" s="141"/>
      <c r="AV636" s="141"/>
      <c r="AW636" s="141"/>
      <c r="AX636" s="142"/>
    </row>
    <row r="637" spans="1:50">
      <c r="A637" s="1">
        <v>636</v>
      </c>
      <c r="H637" s="16"/>
      <c r="I637" s="17"/>
      <c r="J637" s="17"/>
      <c r="K637" s="17"/>
      <c r="L637" s="17"/>
      <c r="AA637" s="16"/>
      <c r="AB637" s="17"/>
      <c r="AC637" s="17"/>
      <c r="AO637" s="140"/>
      <c r="AP637" s="141"/>
      <c r="AQ637" s="141"/>
      <c r="AR637" s="141"/>
      <c r="AS637" s="141"/>
      <c r="AT637" s="141"/>
      <c r="AU637" s="141"/>
      <c r="AV637" s="141"/>
      <c r="AW637" s="141"/>
      <c r="AX637" s="142"/>
    </row>
    <row r="638" spans="1:50">
      <c r="A638" s="1">
        <v>637</v>
      </c>
      <c r="H638" s="16"/>
      <c r="I638" s="17"/>
      <c r="J638" s="17"/>
      <c r="K638" s="17"/>
      <c r="L638" s="17"/>
      <c r="AA638" s="16"/>
      <c r="AB638" s="17"/>
      <c r="AC638" s="17"/>
      <c r="AO638" s="140"/>
      <c r="AP638" s="141"/>
      <c r="AQ638" s="141"/>
      <c r="AR638" s="141"/>
      <c r="AS638" s="141"/>
      <c r="AT638" s="141"/>
      <c r="AU638" s="141"/>
      <c r="AV638" s="141"/>
      <c r="AW638" s="141"/>
      <c r="AX638" s="142"/>
    </row>
    <row r="639" spans="1:50">
      <c r="A639" s="1">
        <v>638</v>
      </c>
      <c r="H639" s="16"/>
      <c r="I639" s="17"/>
      <c r="J639" s="17"/>
      <c r="K639" s="17"/>
      <c r="L639" s="17"/>
      <c r="AA639" s="16"/>
      <c r="AB639" s="17"/>
      <c r="AC639" s="17"/>
      <c r="AO639" s="140"/>
      <c r="AP639" s="141"/>
      <c r="AQ639" s="141"/>
      <c r="AR639" s="141"/>
      <c r="AS639" s="141"/>
      <c r="AT639" s="141"/>
      <c r="AU639" s="141"/>
      <c r="AV639" s="141"/>
      <c r="AW639" s="141"/>
      <c r="AX639" s="142"/>
    </row>
    <row r="640" spans="1:50">
      <c r="A640" s="1">
        <v>639</v>
      </c>
      <c r="H640" s="16"/>
      <c r="I640" s="17"/>
      <c r="J640" s="17"/>
      <c r="K640" s="17"/>
      <c r="L640" s="17"/>
      <c r="AA640" s="16"/>
      <c r="AB640" s="17"/>
      <c r="AC640" s="17"/>
      <c r="AO640" s="140"/>
      <c r="AP640" s="141"/>
      <c r="AQ640" s="141"/>
      <c r="AR640" s="141"/>
      <c r="AS640" s="141"/>
      <c r="AT640" s="141"/>
      <c r="AU640" s="141"/>
      <c r="AV640" s="141"/>
      <c r="AW640" s="141"/>
      <c r="AX640" s="142"/>
    </row>
    <row r="641" spans="1:50">
      <c r="A641" s="1">
        <v>640</v>
      </c>
      <c r="H641" s="16"/>
      <c r="I641" s="17"/>
      <c r="J641" s="17"/>
      <c r="K641" s="17"/>
      <c r="L641" s="17"/>
      <c r="AA641" s="16"/>
      <c r="AB641" s="17"/>
      <c r="AC641" s="17"/>
      <c r="AO641" s="140"/>
      <c r="AP641" s="141"/>
      <c r="AQ641" s="141"/>
      <c r="AR641" s="141"/>
      <c r="AS641" s="141"/>
      <c r="AT641" s="141"/>
      <c r="AU641" s="141"/>
      <c r="AV641" s="141"/>
      <c r="AW641" s="141"/>
      <c r="AX641" s="142"/>
    </row>
    <row r="642" spans="1:50">
      <c r="A642" s="1">
        <v>641</v>
      </c>
      <c r="H642" s="16"/>
      <c r="I642" s="17"/>
      <c r="J642" s="17"/>
      <c r="K642" s="17"/>
      <c r="L642" s="17"/>
      <c r="AA642" s="16"/>
      <c r="AB642" s="17"/>
      <c r="AC642" s="17"/>
      <c r="AO642" s="140"/>
      <c r="AP642" s="141"/>
      <c r="AQ642" s="141"/>
      <c r="AR642" s="141"/>
      <c r="AS642" s="141"/>
      <c r="AT642" s="141"/>
      <c r="AU642" s="141"/>
      <c r="AV642" s="141"/>
      <c r="AW642" s="141"/>
      <c r="AX642" s="142"/>
    </row>
    <row r="643" spans="1:50">
      <c r="A643" s="1">
        <v>642</v>
      </c>
      <c r="H643" s="16"/>
      <c r="I643" s="17"/>
      <c r="J643" s="17"/>
      <c r="K643" s="17"/>
      <c r="L643" s="17"/>
      <c r="AA643" s="16"/>
      <c r="AB643" s="17"/>
      <c r="AC643" s="17"/>
      <c r="AO643" s="140"/>
      <c r="AP643" s="141"/>
      <c r="AQ643" s="141"/>
      <c r="AR643" s="141"/>
      <c r="AS643" s="141"/>
      <c r="AT643" s="141"/>
      <c r="AU643" s="141"/>
      <c r="AV643" s="141"/>
      <c r="AW643" s="141"/>
      <c r="AX643" s="142"/>
    </row>
    <row r="644" spans="1:50">
      <c r="A644" s="1">
        <v>643</v>
      </c>
      <c r="H644" s="16"/>
      <c r="I644" s="17"/>
      <c r="J644" s="17"/>
      <c r="K644" s="17"/>
      <c r="L644" s="17"/>
      <c r="AA644" s="16"/>
      <c r="AB644" s="17"/>
      <c r="AC644" s="17"/>
      <c r="AO644" s="140"/>
      <c r="AP644" s="141"/>
      <c r="AQ644" s="141"/>
      <c r="AR644" s="141"/>
      <c r="AS644" s="141"/>
      <c r="AT644" s="141"/>
      <c r="AU644" s="141"/>
      <c r="AV644" s="141"/>
      <c r="AW644" s="141"/>
      <c r="AX644" s="142"/>
    </row>
    <row r="645" spans="1:50">
      <c r="A645" s="1">
        <v>644</v>
      </c>
      <c r="H645" s="16"/>
      <c r="I645" s="17"/>
      <c r="J645" s="17"/>
      <c r="K645" s="17"/>
      <c r="L645" s="17"/>
      <c r="AA645" s="16"/>
      <c r="AB645" s="17"/>
      <c r="AC645" s="17"/>
      <c r="AO645" s="140"/>
      <c r="AP645" s="141"/>
      <c r="AQ645" s="141"/>
      <c r="AR645" s="141"/>
      <c r="AS645" s="141"/>
      <c r="AT645" s="141"/>
      <c r="AU645" s="141"/>
      <c r="AV645" s="141"/>
      <c r="AW645" s="141"/>
      <c r="AX645" s="142"/>
    </row>
    <row r="646" spans="1:50">
      <c r="A646" s="1">
        <v>645</v>
      </c>
      <c r="H646" s="16"/>
      <c r="I646" s="17"/>
      <c r="J646" s="17"/>
      <c r="K646" s="17"/>
      <c r="L646" s="17"/>
      <c r="AA646" s="16"/>
      <c r="AB646" s="17"/>
      <c r="AC646" s="17"/>
      <c r="AO646" s="140"/>
      <c r="AP646" s="141"/>
      <c r="AQ646" s="141"/>
      <c r="AR646" s="141"/>
      <c r="AS646" s="141"/>
      <c r="AT646" s="141"/>
      <c r="AU646" s="141"/>
      <c r="AV646" s="141"/>
      <c r="AW646" s="141"/>
      <c r="AX646" s="142"/>
    </row>
    <row r="647" spans="1:50">
      <c r="A647" s="1">
        <v>646</v>
      </c>
      <c r="H647" s="16"/>
      <c r="I647" s="17"/>
      <c r="J647" s="17"/>
      <c r="K647" s="17"/>
      <c r="L647" s="17"/>
      <c r="AA647" s="16"/>
      <c r="AB647" s="17"/>
      <c r="AC647" s="17"/>
      <c r="AO647" s="140"/>
      <c r="AP647" s="141"/>
      <c r="AQ647" s="141"/>
      <c r="AR647" s="141"/>
      <c r="AS647" s="141"/>
      <c r="AT647" s="141"/>
      <c r="AU647" s="141"/>
      <c r="AV647" s="141"/>
      <c r="AW647" s="141"/>
      <c r="AX647" s="142"/>
    </row>
    <row r="648" spans="1:50">
      <c r="A648" s="1">
        <v>647</v>
      </c>
      <c r="H648" s="16"/>
      <c r="I648" s="17"/>
      <c r="J648" s="17"/>
      <c r="K648" s="17"/>
      <c r="L648" s="17"/>
      <c r="AA648" s="16"/>
      <c r="AB648" s="17"/>
      <c r="AC648" s="17"/>
      <c r="AO648" s="140"/>
      <c r="AP648" s="141"/>
      <c r="AQ648" s="141"/>
      <c r="AR648" s="141"/>
      <c r="AS648" s="141"/>
      <c r="AT648" s="141"/>
      <c r="AU648" s="141"/>
      <c r="AV648" s="141"/>
      <c r="AW648" s="141"/>
      <c r="AX648" s="142"/>
    </row>
    <row r="649" spans="1:50">
      <c r="A649" s="1">
        <v>648</v>
      </c>
      <c r="H649" s="16"/>
      <c r="I649" s="17"/>
      <c r="J649" s="17"/>
      <c r="K649" s="17"/>
      <c r="L649" s="17"/>
      <c r="AA649" s="16"/>
      <c r="AB649" s="17"/>
      <c r="AC649" s="17"/>
      <c r="AO649" s="140"/>
      <c r="AP649" s="141"/>
      <c r="AQ649" s="141"/>
      <c r="AR649" s="141"/>
      <c r="AS649" s="141"/>
      <c r="AT649" s="141"/>
      <c r="AU649" s="141"/>
      <c r="AV649" s="141"/>
      <c r="AW649" s="141"/>
      <c r="AX649" s="142"/>
    </row>
    <row r="650" spans="1:50">
      <c r="A650" s="1">
        <v>649</v>
      </c>
      <c r="H650" s="16"/>
      <c r="I650" s="17"/>
      <c r="J650" s="17"/>
      <c r="K650" s="17"/>
      <c r="L650" s="17"/>
      <c r="AA650" s="16"/>
      <c r="AB650" s="17"/>
      <c r="AC650" s="17"/>
      <c r="AO650" s="140"/>
      <c r="AP650" s="141"/>
      <c r="AQ650" s="141"/>
      <c r="AR650" s="141"/>
      <c r="AS650" s="141"/>
      <c r="AT650" s="141"/>
      <c r="AU650" s="141"/>
      <c r="AV650" s="141"/>
      <c r="AW650" s="141"/>
      <c r="AX650" s="142"/>
    </row>
    <row r="651" spans="1:50">
      <c r="A651" s="1">
        <v>650</v>
      </c>
      <c r="H651" s="16"/>
      <c r="I651" s="17"/>
      <c r="J651" s="17"/>
      <c r="K651" s="17"/>
      <c r="L651" s="17"/>
      <c r="AA651" s="16"/>
      <c r="AB651" s="17"/>
      <c r="AC651" s="17"/>
      <c r="AO651" s="140"/>
      <c r="AP651" s="141"/>
      <c r="AQ651" s="141"/>
      <c r="AR651" s="141"/>
      <c r="AS651" s="141"/>
      <c r="AT651" s="141"/>
      <c r="AU651" s="141"/>
      <c r="AV651" s="141"/>
      <c r="AW651" s="141"/>
      <c r="AX651" s="142"/>
    </row>
    <row r="652" spans="1:50">
      <c r="A652" s="1">
        <v>651</v>
      </c>
      <c r="H652" s="16"/>
      <c r="I652" s="17"/>
      <c r="J652" s="17"/>
      <c r="K652" s="17"/>
      <c r="L652" s="17"/>
      <c r="AA652" s="16"/>
      <c r="AB652" s="17"/>
      <c r="AC652" s="17"/>
      <c r="AO652" s="140"/>
      <c r="AP652" s="141"/>
      <c r="AQ652" s="141"/>
      <c r="AR652" s="141"/>
      <c r="AS652" s="141"/>
      <c r="AT652" s="141"/>
      <c r="AU652" s="141"/>
      <c r="AV652" s="141"/>
      <c r="AW652" s="141"/>
      <c r="AX652" s="142"/>
    </row>
    <row r="653" spans="1:50">
      <c r="A653" s="1">
        <v>652</v>
      </c>
      <c r="H653" s="16"/>
      <c r="I653" s="17"/>
      <c r="J653" s="17"/>
      <c r="K653" s="17"/>
      <c r="L653" s="17"/>
      <c r="AA653" s="16"/>
      <c r="AB653" s="17"/>
      <c r="AC653" s="17"/>
      <c r="AO653" s="140"/>
      <c r="AP653" s="141"/>
      <c r="AQ653" s="141"/>
      <c r="AR653" s="141"/>
      <c r="AS653" s="141"/>
      <c r="AT653" s="141"/>
      <c r="AU653" s="141"/>
      <c r="AV653" s="141"/>
      <c r="AW653" s="141"/>
      <c r="AX653" s="142"/>
    </row>
    <row r="654" spans="1:50">
      <c r="A654" s="1">
        <v>653</v>
      </c>
      <c r="H654" s="16"/>
      <c r="I654" s="17"/>
      <c r="J654" s="17"/>
      <c r="K654" s="17"/>
      <c r="L654" s="17"/>
      <c r="AA654" s="16"/>
      <c r="AB654" s="17"/>
      <c r="AC654" s="17"/>
      <c r="AO654" s="140"/>
      <c r="AP654" s="141"/>
      <c r="AQ654" s="141"/>
      <c r="AR654" s="141"/>
      <c r="AS654" s="141"/>
      <c r="AT654" s="141"/>
      <c r="AU654" s="141"/>
      <c r="AV654" s="141"/>
      <c r="AW654" s="141"/>
      <c r="AX654" s="142"/>
    </row>
    <row r="655" spans="1:50">
      <c r="A655" s="1">
        <v>654</v>
      </c>
      <c r="H655" s="16"/>
      <c r="I655" s="17"/>
      <c r="J655" s="17"/>
      <c r="K655" s="17"/>
      <c r="L655" s="17"/>
      <c r="AA655" s="16"/>
      <c r="AB655" s="17"/>
      <c r="AC655" s="17"/>
      <c r="AO655" s="140"/>
      <c r="AP655" s="141"/>
      <c r="AQ655" s="141"/>
      <c r="AR655" s="141"/>
      <c r="AS655" s="141"/>
      <c r="AT655" s="141"/>
      <c r="AU655" s="141"/>
      <c r="AV655" s="141"/>
      <c r="AW655" s="141"/>
      <c r="AX655" s="142"/>
    </row>
    <row r="656" spans="1:50">
      <c r="A656" s="1">
        <v>655</v>
      </c>
      <c r="H656" s="16"/>
      <c r="I656" s="17"/>
      <c r="J656" s="17"/>
      <c r="K656" s="17"/>
      <c r="L656" s="17"/>
      <c r="AA656" s="16"/>
      <c r="AB656" s="17"/>
      <c r="AC656" s="17"/>
      <c r="AO656" s="140"/>
      <c r="AP656" s="141"/>
      <c r="AQ656" s="141"/>
      <c r="AR656" s="141"/>
      <c r="AS656" s="141"/>
      <c r="AT656" s="141"/>
      <c r="AU656" s="141"/>
      <c r="AV656" s="141"/>
      <c r="AW656" s="141"/>
      <c r="AX656" s="142"/>
    </row>
    <row r="657" spans="1:50">
      <c r="A657" s="1">
        <v>656</v>
      </c>
      <c r="H657" s="16"/>
      <c r="I657" s="17"/>
      <c r="J657" s="17"/>
      <c r="K657" s="17"/>
      <c r="L657" s="17"/>
      <c r="AA657" s="16"/>
      <c r="AB657" s="17"/>
      <c r="AC657" s="17"/>
      <c r="AO657" s="140"/>
      <c r="AP657" s="141"/>
      <c r="AQ657" s="141"/>
      <c r="AR657" s="141"/>
      <c r="AS657" s="141"/>
      <c r="AT657" s="141"/>
      <c r="AU657" s="141"/>
      <c r="AV657" s="141"/>
      <c r="AW657" s="141"/>
      <c r="AX657" s="142"/>
    </row>
    <row r="658" spans="1:50">
      <c r="A658" s="1">
        <v>657</v>
      </c>
      <c r="H658" s="16"/>
      <c r="I658" s="17"/>
      <c r="J658" s="17"/>
      <c r="K658" s="17"/>
      <c r="L658" s="17"/>
      <c r="AA658" s="16"/>
      <c r="AB658" s="17"/>
      <c r="AC658" s="17"/>
      <c r="AO658" s="140"/>
      <c r="AP658" s="141"/>
      <c r="AQ658" s="141"/>
      <c r="AR658" s="141"/>
      <c r="AS658" s="141"/>
      <c r="AT658" s="141"/>
      <c r="AU658" s="141"/>
      <c r="AV658" s="141"/>
      <c r="AW658" s="141"/>
      <c r="AX658" s="142"/>
    </row>
    <row r="659" spans="1:50">
      <c r="A659" s="1">
        <v>658</v>
      </c>
      <c r="H659" s="16"/>
      <c r="I659" s="17"/>
      <c r="J659" s="17"/>
      <c r="K659" s="17"/>
      <c r="L659" s="17"/>
      <c r="AA659" s="16"/>
      <c r="AB659" s="17"/>
      <c r="AC659" s="17"/>
      <c r="AO659" s="140"/>
      <c r="AP659" s="141"/>
      <c r="AQ659" s="141"/>
      <c r="AR659" s="141"/>
      <c r="AS659" s="141"/>
      <c r="AT659" s="141"/>
      <c r="AU659" s="141"/>
      <c r="AV659" s="141"/>
      <c r="AW659" s="141"/>
      <c r="AX659" s="142"/>
    </row>
    <row r="660" spans="1:50">
      <c r="A660" s="1">
        <v>659</v>
      </c>
      <c r="H660" s="16"/>
      <c r="I660" s="17"/>
      <c r="J660" s="17"/>
      <c r="K660" s="17"/>
      <c r="L660" s="17"/>
      <c r="AA660" s="16"/>
      <c r="AB660" s="17"/>
      <c r="AC660" s="17"/>
      <c r="AO660" s="140"/>
      <c r="AP660" s="141"/>
      <c r="AQ660" s="141"/>
      <c r="AR660" s="141"/>
      <c r="AS660" s="141"/>
      <c r="AT660" s="141"/>
      <c r="AU660" s="141"/>
      <c r="AV660" s="141"/>
      <c r="AW660" s="141"/>
      <c r="AX660" s="142"/>
    </row>
    <row r="661" spans="1:50">
      <c r="A661" s="1">
        <v>660</v>
      </c>
      <c r="H661" s="16"/>
      <c r="I661" s="17"/>
      <c r="J661" s="17"/>
      <c r="K661" s="17"/>
      <c r="L661" s="17"/>
      <c r="AA661" s="16"/>
      <c r="AB661" s="17"/>
      <c r="AC661" s="17"/>
      <c r="AO661" s="140"/>
      <c r="AP661" s="141"/>
      <c r="AQ661" s="141"/>
      <c r="AR661" s="141"/>
      <c r="AS661" s="141"/>
      <c r="AT661" s="141"/>
      <c r="AU661" s="141"/>
      <c r="AV661" s="141"/>
      <c r="AW661" s="141"/>
      <c r="AX661" s="142"/>
    </row>
    <row r="662" spans="1:50">
      <c r="A662" s="1">
        <v>661</v>
      </c>
      <c r="H662" s="16"/>
      <c r="I662" s="17"/>
      <c r="J662" s="17"/>
      <c r="K662" s="17"/>
      <c r="L662" s="17"/>
      <c r="AA662" s="16"/>
      <c r="AB662" s="17"/>
      <c r="AC662" s="17"/>
      <c r="AO662" s="140"/>
      <c r="AP662" s="141"/>
      <c r="AQ662" s="141"/>
      <c r="AR662" s="141"/>
      <c r="AS662" s="141"/>
      <c r="AT662" s="141"/>
      <c r="AU662" s="141"/>
      <c r="AV662" s="141"/>
      <c r="AW662" s="141"/>
      <c r="AX662" s="142"/>
    </row>
    <row r="663" spans="1:50">
      <c r="A663" s="1">
        <v>662</v>
      </c>
      <c r="H663" s="16"/>
      <c r="I663" s="17"/>
      <c r="J663" s="17"/>
      <c r="K663" s="17"/>
      <c r="L663" s="17"/>
      <c r="AA663" s="16"/>
      <c r="AB663" s="17"/>
      <c r="AC663" s="17"/>
      <c r="AO663" s="140"/>
      <c r="AP663" s="141"/>
      <c r="AQ663" s="141"/>
      <c r="AR663" s="141"/>
      <c r="AS663" s="141"/>
      <c r="AT663" s="141"/>
      <c r="AU663" s="141"/>
      <c r="AV663" s="141"/>
      <c r="AW663" s="141"/>
      <c r="AX663" s="142"/>
    </row>
    <row r="664" spans="1:50">
      <c r="A664" s="1">
        <v>663</v>
      </c>
      <c r="H664" s="16"/>
      <c r="I664" s="17"/>
      <c r="J664" s="17"/>
      <c r="K664" s="17"/>
      <c r="L664" s="17"/>
      <c r="AA664" s="16"/>
      <c r="AB664" s="17"/>
      <c r="AC664" s="17"/>
      <c r="AO664" s="140"/>
      <c r="AP664" s="141"/>
      <c r="AQ664" s="141"/>
      <c r="AR664" s="141"/>
      <c r="AS664" s="141"/>
      <c r="AT664" s="141"/>
      <c r="AU664" s="141"/>
      <c r="AV664" s="141"/>
      <c r="AW664" s="141"/>
      <c r="AX664" s="142"/>
    </row>
    <row r="665" spans="1:50">
      <c r="A665" s="1">
        <v>664</v>
      </c>
      <c r="H665" s="16"/>
      <c r="I665" s="17"/>
      <c r="J665" s="17"/>
      <c r="K665" s="17"/>
      <c r="L665" s="17"/>
      <c r="AA665" s="16"/>
      <c r="AB665" s="17"/>
      <c r="AC665" s="17"/>
      <c r="AO665" s="140"/>
      <c r="AP665" s="141"/>
      <c r="AQ665" s="141"/>
      <c r="AR665" s="141"/>
      <c r="AS665" s="141"/>
      <c r="AT665" s="141"/>
      <c r="AU665" s="141"/>
      <c r="AV665" s="141"/>
      <c r="AW665" s="141"/>
      <c r="AX665" s="142"/>
    </row>
    <row r="666" spans="1:50">
      <c r="A666" s="1">
        <v>665</v>
      </c>
      <c r="H666" s="16"/>
      <c r="I666" s="17"/>
      <c r="J666" s="17"/>
      <c r="K666" s="17"/>
      <c r="L666" s="17"/>
      <c r="AA666" s="16"/>
      <c r="AB666" s="17"/>
      <c r="AC666" s="17"/>
      <c r="AO666" s="140"/>
      <c r="AP666" s="141"/>
      <c r="AQ666" s="141"/>
      <c r="AR666" s="141"/>
      <c r="AS666" s="141"/>
      <c r="AT666" s="141"/>
      <c r="AU666" s="141"/>
      <c r="AV666" s="141"/>
      <c r="AW666" s="141"/>
      <c r="AX666" s="142"/>
    </row>
    <row r="667" spans="1:50">
      <c r="A667" s="1">
        <v>666</v>
      </c>
      <c r="H667" s="16"/>
      <c r="I667" s="17"/>
      <c r="J667" s="17"/>
      <c r="K667" s="17"/>
      <c r="L667" s="17"/>
      <c r="AA667" s="16"/>
      <c r="AB667" s="17"/>
      <c r="AC667" s="17"/>
      <c r="AO667" s="140"/>
      <c r="AP667" s="141"/>
      <c r="AQ667" s="141"/>
      <c r="AR667" s="141"/>
      <c r="AS667" s="141"/>
      <c r="AT667" s="141"/>
      <c r="AU667" s="141"/>
      <c r="AV667" s="141"/>
      <c r="AW667" s="141"/>
      <c r="AX667" s="142"/>
    </row>
    <row r="668" spans="1:50">
      <c r="A668" s="1">
        <v>667</v>
      </c>
      <c r="H668" s="16"/>
      <c r="I668" s="17"/>
      <c r="J668" s="17"/>
      <c r="K668" s="17"/>
      <c r="L668" s="17"/>
      <c r="AA668" s="16"/>
      <c r="AB668" s="17"/>
      <c r="AC668" s="17"/>
      <c r="AO668" s="140"/>
      <c r="AP668" s="141"/>
      <c r="AQ668" s="141"/>
      <c r="AR668" s="141"/>
      <c r="AS668" s="141"/>
      <c r="AT668" s="141"/>
      <c r="AU668" s="141"/>
      <c r="AV668" s="141"/>
      <c r="AW668" s="141"/>
      <c r="AX668" s="142"/>
    </row>
    <row r="669" spans="1:50">
      <c r="A669" s="1">
        <v>668</v>
      </c>
      <c r="H669" s="16"/>
      <c r="I669" s="17"/>
      <c r="J669" s="17"/>
      <c r="K669" s="17"/>
      <c r="L669" s="17"/>
      <c r="AA669" s="16"/>
      <c r="AB669" s="17"/>
      <c r="AC669" s="17"/>
      <c r="AO669" s="140"/>
      <c r="AP669" s="141"/>
      <c r="AQ669" s="141"/>
      <c r="AR669" s="141"/>
      <c r="AS669" s="141"/>
      <c r="AT669" s="141"/>
      <c r="AU669" s="141"/>
      <c r="AV669" s="141"/>
      <c r="AW669" s="141"/>
      <c r="AX669" s="142"/>
    </row>
    <row r="670" spans="1:50">
      <c r="A670" s="1">
        <v>669</v>
      </c>
      <c r="H670" s="16"/>
      <c r="I670" s="17"/>
      <c r="J670" s="17"/>
      <c r="K670" s="17"/>
      <c r="L670" s="17"/>
      <c r="AA670" s="16"/>
      <c r="AB670" s="17"/>
      <c r="AC670" s="17"/>
      <c r="AO670" s="140"/>
      <c r="AP670" s="141"/>
      <c r="AQ670" s="141"/>
      <c r="AR670" s="141"/>
      <c r="AS670" s="141"/>
      <c r="AT670" s="141"/>
      <c r="AU670" s="141"/>
      <c r="AV670" s="141"/>
      <c r="AW670" s="141"/>
      <c r="AX670" s="142"/>
    </row>
    <row r="671" spans="1:50">
      <c r="A671" s="1">
        <v>670</v>
      </c>
      <c r="H671" s="16"/>
      <c r="I671" s="17"/>
      <c r="J671" s="17"/>
      <c r="K671" s="17"/>
      <c r="L671" s="17"/>
      <c r="AA671" s="16"/>
      <c r="AB671" s="17"/>
      <c r="AC671" s="17"/>
      <c r="AO671" s="140"/>
      <c r="AP671" s="141"/>
      <c r="AQ671" s="141"/>
      <c r="AR671" s="141"/>
      <c r="AS671" s="141"/>
      <c r="AT671" s="141"/>
      <c r="AU671" s="141"/>
      <c r="AV671" s="141"/>
      <c r="AW671" s="141"/>
      <c r="AX671" s="142"/>
    </row>
    <row r="672" spans="1:50">
      <c r="A672" s="1">
        <v>671</v>
      </c>
      <c r="H672" s="16"/>
      <c r="I672" s="17"/>
      <c r="J672" s="17"/>
      <c r="K672" s="17"/>
      <c r="L672" s="17"/>
      <c r="AA672" s="16"/>
      <c r="AB672" s="17"/>
      <c r="AC672" s="17"/>
      <c r="AO672" s="140"/>
      <c r="AP672" s="141"/>
      <c r="AQ672" s="141"/>
      <c r="AR672" s="141"/>
      <c r="AS672" s="141"/>
      <c r="AT672" s="141"/>
      <c r="AU672" s="141"/>
      <c r="AV672" s="141"/>
      <c r="AW672" s="141"/>
      <c r="AX672" s="142"/>
    </row>
    <row r="673" spans="1:50">
      <c r="A673" s="1">
        <v>672</v>
      </c>
      <c r="H673" s="16"/>
      <c r="I673" s="17"/>
      <c r="J673" s="17"/>
      <c r="K673" s="17"/>
      <c r="L673" s="17"/>
      <c r="AA673" s="16"/>
      <c r="AB673" s="17"/>
      <c r="AC673" s="17"/>
      <c r="AO673" s="140"/>
      <c r="AP673" s="141"/>
      <c r="AQ673" s="141"/>
      <c r="AR673" s="141"/>
      <c r="AS673" s="141"/>
      <c r="AT673" s="141"/>
      <c r="AU673" s="141"/>
      <c r="AV673" s="141"/>
      <c r="AW673" s="141"/>
      <c r="AX673" s="142"/>
    </row>
    <row r="674" spans="1:50">
      <c r="A674" s="1">
        <v>673</v>
      </c>
      <c r="H674" s="16"/>
      <c r="I674" s="17"/>
      <c r="J674" s="17"/>
      <c r="K674" s="17"/>
      <c r="L674" s="17"/>
      <c r="AA674" s="16"/>
      <c r="AB674" s="17"/>
      <c r="AC674" s="17"/>
      <c r="AO674" s="140"/>
      <c r="AP674" s="141"/>
      <c r="AQ674" s="141"/>
      <c r="AR674" s="141"/>
      <c r="AS674" s="141"/>
      <c r="AT674" s="141"/>
      <c r="AU674" s="141"/>
      <c r="AV674" s="141"/>
      <c r="AW674" s="141"/>
      <c r="AX674" s="142"/>
    </row>
    <row r="675" spans="1:50">
      <c r="A675" s="1">
        <v>674</v>
      </c>
      <c r="H675" s="16"/>
      <c r="I675" s="17"/>
      <c r="J675" s="17"/>
      <c r="K675" s="17"/>
      <c r="L675" s="17"/>
      <c r="AA675" s="16"/>
      <c r="AB675" s="17"/>
      <c r="AC675" s="17"/>
      <c r="AO675" s="140"/>
      <c r="AP675" s="141"/>
      <c r="AQ675" s="141"/>
      <c r="AR675" s="141"/>
      <c r="AS675" s="141"/>
      <c r="AT675" s="141"/>
      <c r="AU675" s="141"/>
      <c r="AV675" s="141"/>
      <c r="AW675" s="141"/>
      <c r="AX675" s="142"/>
    </row>
    <row r="676" spans="1:50">
      <c r="A676" s="1">
        <v>675</v>
      </c>
      <c r="H676" s="16"/>
      <c r="I676" s="17"/>
      <c r="J676" s="17"/>
      <c r="K676" s="17"/>
      <c r="L676" s="17"/>
      <c r="AA676" s="16"/>
      <c r="AB676" s="17"/>
      <c r="AC676" s="17"/>
      <c r="AO676" s="140"/>
      <c r="AP676" s="141"/>
      <c r="AQ676" s="141"/>
      <c r="AR676" s="141"/>
      <c r="AS676" s="141"/>
      <c r="AT676" s="141"/>
      <c r="AU676" s="141"/>
      <c r="AV676" s="141"/>
      <c r="AW676" s="141"/>
      <c r="AX676" s="142"/>
    </row>
    <row r="677" spans="1:50">
      <c r="A677" s="1">
        <v>676</v>
      </c>
      <c r="H677" s="16"/>
      <c r="I677" s="17"/>
      <c r="J677" s="17"/>
      <c r="K677" s="17"/>
      <c r="L677" s="17"/>
      <c r="AA677" s="16"/>
      <c r="AB677" s="17"/>
      <c r="AC677" s="17"/>
      <c r="AO677" s="140"/>
      <c r="AP677" s="141"/>
      <c r="AQ677" s="141"/>
      <c r="AR677" s="141"/>
      <c r="AS677" s="141"/>
      <c r="AT677" s="141"/>
      <c r="AU677" s="141"/>
      <c r="AV677" s="141"/>
      <c r="AW677" s="141"/>
      <c r="AX677" s="142"/>
    </row>
    <row r="678" spans="1:50">
      <c r="A678" s="1">
        <v>677</v>
      </c>
      <c r="H678" s="16"/>
      <c r="I678" s="17"/>
      <c r="J678" s="17"/>
      <c r="K678" s="17"/>
      <c r="L678" s="17"/>
      <c r="AA678" s="16"/>
      <c r="AB678" s="17"/>
      <c r="AC678" s="17"/>
      <c r="AO678" s="140"/>
      <c r="AP678" s="141"/>
      <c r="AQ678" s="141"/>
      <c r="AR678" s="141"/>
      <c r="AS678" s="141"/>
      <c r="AT678" s="141"/>
      <c r="AU678" s="141"/>
      <c r="AV678" s="141"/>
      <c r="AW678" s="141"/>
      <c r="AX678" s="142"/>
    </row>
    <row r="679" spans="1:50">
      <c r="A679" s="1">
        <v>678</v>
      </c>
      <c r="H679" s="16"/>
      <c r="I679" s="17"/>
      <c r="J679" s="17"/>
      <c r="K679" s="17"/>
      <c r="L679" s="17"/>
      <c r="AA679" s="16"/>
      <c r="AB679" s="17"/>
      <c r="AC679" s="17"/>
      <c r="AO679" s="140"/>
      <c r="AP679" s="141"/>
      <c r="AQ679" s="141"/>
      <c r="AR679" s="141"/>
      <c r="AS679" s="141"/>
      <c r="AT679" s="141"/>
      <c r="AU679" s="141"/>
      <c r="AV679" s="141"/>
      <c r="AW679" s="141"/>
      <c r="AX679" s="142"/>
    </row>
    <row r="680" spans="1:50">
      <c r="A680" s="1">
        <v>679</v>
      </c>
      <c r="H680" s="16"/>
      <c r="I680" s="17"/>
      <c r="J680" s="17"/>
      <c r="K680" s="17"/>
      <c r="L680" s="17"/>
      <c r="AA680" s="16"/>
      <c r="AB680" s="17"/>
      <c r="AC680" s="17"/>
      <c r="AO680" s="140"/>
      <c r="AP680" s="141"/>
      <c r="AQ680" s="141"/>
      <c r="AR680" s="141"/>
      <c r="AS680" s="141"/>
      <c r="AT680" s="141"/>
      <c r="AU680" s="141"/>
      <c r="AV680" s="141"/>
      <c r="AW680" s="141"/>
      <c r="AX680" s="142"/>
    </row>
    <row r="681" spans="1:50">
      <c r="A681" s="1">
        <v>680</v>
      </c>
      <c r="H681" s="16"/>
      <c r="I681" s="17"/>
      <c r="J681" s="17"/>
      <c r="K681" s="17"/>
      <c r="L681" s="17"/>
      <c r="AA681" s="16"/>
      <c r="AB681" s="17"/>
      <c r="AC681" s="17"/>
      <c r="AO681" s="140"/>
      <c r="AP681" s="141"/>
      <c r="AQ681" s="141"/>
      <c r="AR681" s="141"/>
      <c r="AS681" s="141"/>
      <c r="AT681" s="141"/>
      <c r="AU681" s="141"/>
      <c r="AV681" s="141"/>
      <c r="AW681" s="141"/>
      <c r="AX681" s="142"/>
    </row>
    <row r="682" spans="1:50">
      <c r="A682" s="1">
        <v>681</v>
      </c>
      <c r="H682" s="16"/>
      <c r="I682" s="17"/>
      <c r="J682" s="17"/>
      <c r="K682" s="17"/>
      <c r="L682" s="17"/>
      <c r="AA682" s="16"/>
      <c r="AB682" s="17"/>
      <c r="AC682" s="17"/>
      <c r="AO682" s="140"/>
      <c r="AP682" s="141"/>
      <c r="AQ682" s="141"/>
      <c r="AR682" s="141"/>
      <c r="AS682" s="141"/>
      <c r="AT682" s="141"/>
      <c r="AU682" s="141"/>
      <c r="AV682" s="141"/>
      <c r="AW682" s="141"/>
      <c r="AX682" s="142"/>
    </row>
    <row r="683" spans="1:50">
      <c r="A683" s="1">
        <v>682</v>
      </c>
      <c r="H683" s="16"/>
      <c r="I683" s="17"/>
      <c r="J683" s="17"/>
      <c r="K683" s="17"/>
      <c r="L683" s="17"/>
      <c r="AA683" s="16"/>
      <c r="AB683" s="17"/>
      <c r="AC683" s="17"/>
      <c r="AO683" s="140"/>
      <c r="AP683" s="141"/>
      <c r="AQ683" s="141"/>
      <c r="AR683" s="141"/>
      <c r="AS683" s="141"/>
      <c r="AT683" s="141"/>
      <c r="AU683" s="141"/>
      <c r="AV683" s="141"/>
      <c r="AW683" s="141"/>
      <c r="AX683" s="142"/>
    </row>
    <row r="684" spans="1:50">
      <c r="A684" s="1">
        <v>683</v>
      </c>
      <c r="H684" s="16"/>
      <c r="I684" s="17"/>
      <c r="J684" s="17"/>
      <c r="K684" s="17"/>
      <c r="L684" s="17"/>
      <c r="AA684" s="16"/>
      <c r="AB684" s="17"/>
      <c r="AC684" s="17"/>
      <c r="AO684" s="140"/>
      <c r="AP684" s="141"/>
      <c r="AQ684" s="141"/>
      <c r="AR684" s="141"/>
      <c r="AS684" s="141"/>
      <c r="AT684" s="141"/>
      <c r="AU684" s="141"/>
      <c r="AV684" s="141"/>
      <c r="AW684" s="141"/>
      <c r="AX684" s="142"/>
    </row>
    <row r="685" spans="1:50">
      <c r="A685" s="1">
        <v>684</v>
      </c>
      <c r="H685" s="16"/>
      <c r="I685" s="17"/>
      <c r="J685" s="17"/>
      <c r="K685" s="17"/>
      <c r="L685" s="17"/>
      <c r="AA685" s="16"/>
      <c r="AB685" s="17"/>
      <c r="AC685" s="17"/>
      <c r="AO685" s="140"/>
      <c r="AP685" s="141"/>
      <c r="AQ685" s="141"/>
      <c r="AR685" s="141"/>
      <c r="AS685" s="141"/>
      <c r="AT685" s="141"/>
      <c r="AU685" s="141"/>
      <c r="AV685" s="141"/>
      <c r="AW685" s="141"/>
      <c r="AX685" s="142"/>
    </row>
    <row r="686" spans="1:50">
      <c r="A686" s="1">
        <v>685</v>
      </c>
      <c r="H686" s="16"/>
      <c r="I686" s="17"/>
      <c r="J686" s="17"/>
      <c r="K686" s="17"/>
      <c r="L686" s="17"/>
      <c r="AA686" s="16"/>
      <c r="AB686" s="17"/>
      <c r="AC686" s="17"/>
      <c r="AO686" s="140"/>
      <c r="AP686" s="141"/>
      <c r="AQ686" s="141"/>
      <c r="AR686" s="141"/>
      <c r="AS686" s="141"/>
      <c r="AT686" s="141"/>
      <c r="AU686" s="141"/>
      <c r="AV686" s="141"/>
      <c r="AW686" s="141"/>
      <c r="AX686" s="142"/>
    </row>
    <row r="687" spans="1:50">
      <c r="A687" s="1">
        <v>686</v>
      </c>
      <c r="H687" s="16"/>
      <c r="I687" s="17"/>
      <c r="J687" s="17"/>
      <c r="K687" s="17"/>
      <c r="L687" s="17"/>
      <c r="AA687" s="16"/>
      <c r="AB687" s="17"/>
      <c r="AC687" s="17"/>
      <c r="AO687" s="140"/>
      <c r="AP687" s="141"/>
      <c r="AQ687" s="141"/>
      <c r="AR687" s="141"/>
      <c r="AS687" s="141"/>
      <c r="AT687" s="141"/>
      <c r="AU687" s="141"/>
      <c r="AV687" s="141"/>
      <c r="AW687" s="141"/>
      <c r="AX687" s="142"/>
    </row>
    <row r="688" spans="1:50">
      <c r="A688" s="1">
        <v>687</v>
      </c>
      <c r="H688" s="16"/>
      <c r="I688" s="17"/>
      <c r="J688" s="17"/>
      <c r="K688" s="17"/>
      <c r="L688" s="17"/>
      <c r="AA688" s="16"/>
      <c r="AB688" s="17"/>
      <c r="AC688" s="17"/>
      <c r="AO688" s="140"/>
      <c r="AP688" s="141"/>
      <c r="AQ688" s="141"/>
      <c r="AR688" s="141"/>
      <c r="AS688" s="141"/>
      <c r="AT688" s="141"/>
      <c r="AU688" s="141"/>
      <c r="AV688" s="141"/>
      <c r="AW688" s="141"/>
      <c r="AX688" s="142"/>
    </row>
    <row r="689" spans="1:50">
      <c r="A689" s="1">
        <v>688</v>
      </c>
      <c r="H689" s="16"/>
      <c r="I689" s="17"/>
      <c r="J689" s="17"/>
      <c r="K689" s="17"/>
      <c r="L689" s="17"/>
      <c r="AA689" s="16"/>
      <c r="AB689" s="17"/>
      <c r="AC689" s="17"/>
      <c r="AO689" s="140"/>
      <c r="AP689" s="141"/>
      <c r="AQ689" s="141"/>
      <c r="AR689" s="141"/>
      <c r="AS689" s="141"/>
      <c r="AT689" s="141"/>
      <c r="AU689" s="141"/>
      <c r="AV689" s="141"/>
      <c r="AW689" s="141"/>
      <c r="AX689" s="142"/>
    </row>
    <row r="690" spans="1:50">
      <c r="A690" s="1">
        <v>689</v>
      </c>
      <c r="H690" s="16"/>
      <c r="I690" s="17"/>
      <c r="J690" s="17"/>
      <c r="K690" s="17"/>
      <c r="L690" s="17"/>
      <c r="AA690" s="16"/>
      <c r="AB690" s="17"/>
      <c r="AC690" s="17"/>
      <c r="AO690" s="140"/>
      <c r="AP690" s="141"/>
      <c r="AQ690" s="141"/>
      <c r="AR690" s="141"/>
      <c r="AS690" s="141"/>
      <c r="AT690" s="141"/>
      <c r="AU690" s="141"/>
      <c r="AV690" s="141"/>
      <c r="AW690" s="141"/>
      <c r="AX690" s="142"/>
    </row>
    <row r="691" spans="1:50">
      <c r="A691" s="1">
        <v>690</v>
      </c>
      <c r="H691" s="16"/>
      <c r="I691" s="17"/>
      <c r="J691" s="17"/>
      <c r="K691" s="17"/>
      <c r="L691" s="17"/>
      <c r="AA691" s="16"/>
      <c r="AB691" s="17"/>
      <c r="AC691" s="17"/>
      <c r="AO691" s="140"/>
      <c r="AP691" s="141"/>
      <c r="AQ691" s="141"/>
      <c r="AR691" s="141"/>
      <c r="AS691" s="141"/>
      <c r="AT691" s="141"/>
      <c r="AU691" s="141"/>
      <c r="AV691" s="141"/>
      <c r="AW691" s="141"/>
      <c r="AX691" s="142"/>
    </row>
    <row r="692" spans="1:50">
      <c r="A692" s="1">
        <v>691</v>
      </c>
      <c r="H692" s="16"/>
      <c r="I692" s="17"/>
      <c r="J692" s="17"/>
      <c r="K692" s="17"/>
      <c r="L692" s="17"/>
      <c r="AA692" s="16"/>
      <c r="AB692" s="17"/>
      <c r="AC692" s="17"/>
      <c r="AO692" s="140"/>
      <c r="AP692" s="141"/>
      <c r="AQ692" s="141"/>
      <c r="AR692" s="141"/>
      <c r="AS692" s="141"/>
      <c r="AT692" s="141"/>
      <c r="AU692" s="141"/>
      <c r="AV692" s="141"/>
      <c r="AW692" s="141"/>
      <c r="AX692" s="142"/>
    </row>
    <row r="693" spans="1:50">
      <c r="A693" s="1">
        <v>692</v>
      </c>
      <c r="H693" s="16"/>
      <c r="I693" s="17"/>
      <c r="J693" s="17"/>
      <c r="K693" s="17"/>
      <c r="L693" s="17"/>
      <c r="AA693" s="16"/>
      <c r="AB693" s="17"/>
      <c r="AC693" s="17"/>
      <c r="AO693" s="140"/>
      <c r="AP693" s="141"/>
      <c r="AQ693" s="141"/>
      <c r="AR693" s="141"/>
      <c r="AS693" s="141"/>
      <c r="AT693" s="141"/>
      <c r="AU693" s="141"/>
      <c r="AV693" s="141"/>
      <c r="AW693" s="141"/>
      <c r="AX693" s="142"/>
    </row>
    <row r="694" spans="1:50">
      <c r="A694" s="1">
        <v>693</v>
      </c>
      <c r="H694" s="16"/>
      <c r="I694" s="17"/>
      <c r="J694" s="17"/>
      <c r="K694" s="17"/>
      <c r="L694" s="17"/>
      <c r="AA694" s="16"/>
      <c r="AB694" s="17"/>
      <c r="AC694" s="17"/>
      <c r="AO694" s="140"/>
      <c r="AP694" s="141"/>
      <c r="AQ694" s="141"/>
      <c r="AR694" s="141"/>
      <c r="AS694" s="141"/>
      <c r="AT694" s="141"/>
      <c r="AU694" s="141"/>
      <c r="AV694" s="141"/>
      <c r="AW694" s="141"/>
      <c r="AX694" s="142"/>
    </row>
    <row r="695" spans="1:50">
      <c r="A695" s="1">
        <v>694</v>
      </c>
      <c r="H695" s="16"/>
      <c r="I695" s="17"/>
      <c r="J695" s="17"/>
      <c r="K695" s="17"/>
      <c r="L695" s="17"/>
      <c r="AA695" s="16"/>
      <c r="AB695" s="17"/>
      <c r="AC695" s="17"/>
      <c r="AO695" s="140"/>
      <c r="AP695" s="141"/>
      <c r="AQ695" s="141"/>
      <c r="AR695" s="141"/>
      <c r="AS695" s="141"/>
      <c r="AT695" s="141"/>
      <c r="AU695" s="141"/>
      <c r="AV695" s="141"/>
      <c r="AW695" s="141"/>
      <c r="AX695" s="142"/>
    </row>
    <row r="696" spans="1:50">
      <c r="A696" s="1">
        <v>695</v>
      </c>
      <c r="H696" s="16"/>
      <c r="I696" s="17"/>
      <c r="J696" s="17"/>
      <c r="K696" s="17"/>
      <c r="L696" s="17"/>
      <c r="AA696" s="16"/>
      <c r="AB696" s="17"/>
      <c r="AC696" s="17"/>
      <c r="AO696" s="140"/>
      <c r="AP696" s="141"/>
      <c r="AQ696" s="141"/>
      <c r="AR696" s="141"/>
      <c r="AS696" s="141"/>
      <c r="AT696" s="141"/>
      <c r="AU696" s="141"/>
      <c r="AV696" s="141"/>
      <c r="AW696" s="141"/>
      <c r="AX696" s="142"/>
    </row>
    <row r="697" spans="1:50">
      <c r="A697" s="1">
        <v>696</v>
      </c>
      <c r="H697" s="16"/>
      <c r="I697" s="17"/>
      <c r="J697" s="17"/>
      <c r="K697" s="17"/>
      <c r="L697" s="17"/>
      <c r="AA697" s="16"/>
      <c r="AB697" s="17"/>
      <c r="AC697" s="17"/>
      <c r="AO697" s="140"/>
      <c r="AP697" s="141"/>
      <c r="AQ697" s="141"/>
      <c r="AR697" s="141"/>
      <c r="AS697" s="141"/>
      <c r="AT697" s="141"/>
      <c r="AU697" s="141"/>
      <c r="AV697" s="141"/>
      <c r="AW697" s="141"/>
      <c r="AX697" s="142"/>
    </row>
    <row r="698" spans="1:50">
      <c r="A698" s="1">
        <v>697</v>
      </c>
      <c r="H698" s="16"/>
      <c r="I698" s="17"/>
      <c r="J698" s="17"/>
      <c r="K698" s="17"/>
      <c r="L698" s="17"/>
      <c r="AA698" s="16"/>
      <c r="AB698" s="17"/>
      <c r="AC698" s="17"/>
      <c r="AO698" s="140"/>
      <c r="AP698" s="141"/>
      <c r="AQ698" s="141"/>
      <c r="AR698" s="141"/>
      <c r="AS698" s="141"/>
      <c r="AT698" s="141"/>
      <c r="AU698" s="141"/>
      <c r="AV698" s="141"/>
      <c r="AW698" s="141"/>
      <c r="AX698" s="142"/>
    </row>
    <row r="699" spans="1:50">
      <c r="A699" s="1">
        <v>698</v>
      </c>
      <c r="H699" s="16"/>
      <c r="I699" s="17"/>
      <c r="J699" s="17"/>
      <c r="K699" s="17"/>
      <c r="L699" s="17"/>
      <c r="AA699" s="16"/>
      <c r="AB699" s="17"/>
      <c r="AC699" s="17"/>
      <c r="AO699" s="140"/>
      <c r="AP699" s="141"/>
      <c r="AQ699" s="141"/>
      <c r="AR699" s="141"/>
      <c r="AS699" s="141"/>
      <c r="AT699" s="141"/>
      <c r="AU699" s="141"/>
      <c r="AV699" s="141"/>
      <c r="AW699" s="141"/>
      <c r="AX699" s="142"/>
    </row>
    <row r="700" spans="1:50">
      <c r="A700" s="1">
        <v>699</v>
      </c>
      <c r="H700" s="16"/>
      <c r="I700" s="17"/>
      <c r="J700" s="17"/>
      <c r="K700" s="17"/>
      <c r="L700" s="17"/>
      <c r="AA700" s="16"/>
      <c r="AB700" s="17"/>
      <c r="AC700" s="17"/>
      <c r="AO700" s="140"/>
      <c r="AP700" s="141"/>
      <c r="AQ700" s="141"/>
      <c r="AR700" s="141"/>
      <c r="AS700" s="141"/>
      <c r="AT700" s="141"/>
      <c r="AU700" s="141"/>
      <c r="AV700" s="141"/>
      <c r="AW700" s="141"/>
      <c r="AX700" s="142"/>
    </row>
    <row r="701" spans="1:50">
      <c r="A701" s="1">
        <v>700</v>
      </c>
      <c r="H701" s="16"/>
      <c r="I701" s="17"/>
      <c r="J701" s="17"/>
      <c r="K701" s="17"/>
      <c r="L701" s="17"/>
      <c r="AA701" s="16"/>
      <c r="AB701" s="17"/>
      <c r="AC701" s="17"/>
      <c r="AO701" s="140"/>
      <c r="AP701" s="141"/>
      <c r="AQ701" s="141"/>
      <c r="AR701" s="141"/>
      <c r="AS701" s="141"/>
      <c r="AT701" s="141"/>
      <c r="AU701" s="141"/>
      <c r="AV701" s="141"/>
      <c r="AW701" s="141"/>
      <c r="AX701" s="142"/>
    </row>
    <row r="702" spans="1:50">
      <c r="A702" s="1">
        <v>701</v>
      </c>
      <c r="H702" s="16"/>
      <c r="I702" s="17"/>
      <c r="J702" s="17"/>
      <c r="K702" s="17"/>
      <c r="L702" s="17"/>
      <c r="AA702" s="16"/>
      <c r="AB702" s="17"/>
      <c r="AC702" s="17"/>
      <c r="AO702" s="140"/>
      <c r="AP702" s="141"/>
      <c r="AQ702" s="141"/>
      <c r="AR702" s="141"/>
      <c r="AS702" s="141"/>
      <c r="AT702" s="141"/>
      <c r="AU702" s="141"/>
      <c r="AV702" s="141"/>
      <c r="AW702" s="141"/>
      <c r="AX702" s="142"/>
    </row>
    <row r="703" spans="1:50">
      <c r="A703" s="1">
        <v>702</v>
      </c>
      <c r="H703" s="16"/>
      <c r="I703" s="17"/>
      <c r="J703" s="17"/>
      <c r="K703" s="17"/>
      <c r="L703" s="17"/>
      <c r="AA703" s="16"/>
      <c r="AB703" s="17"/>
      <c r="AC703" s="17"/>
      <c r="AO703" s="140"/>
      <c r="AP703" s="141"/>
      <c r="AQ703" s="141"/>
      <c r="AR703" s="141"/>
      <c r="AS703" s="141"/>
      <c r="AT703" s="141"/>
      <c r="AU703" s="141"/>
      <c r="AV703" s="141"/>
      <c r="AW703" s="141"/>
      <c r="AX703" s="142"/>
    </row>
    <row r="704" spans="1:50">
      <c r="A704" s="1">
        <v>703</v>
      </c>
      <c r="H704" s="16"/>
      <c r="I704" s="17"/>
      <c r="J704" s="17"/>
      <c r="K704" s="17"/>
      <c r="L704" s="17"/>
      <c r="AA704" s="16"/>
      <c r="AB704" s="17"/>
      <c r="AC704" s="17"/>
      <c r="AO704" s="140"/>
      <c r="AP704" s="141"/>
      <c r="AQ704" s="141"/>
      <c r="AR704" s="141"/>
      <c r="AS704" s="141"/>
      <c r="AT704" s="141"/>
      <c r="AU704" s="141"/>
      <c r="AV704" s="141"/>
      <c r="AW704" s="141"/>
      <c r="AX704" s="142"/>
    </row>
    <row r="705" spans="1:50">
      <c r="A705" s="1">
        <v>704</v>
      </c>
      <c r="H705" s="16"/>
      <c r="I705" s="17"/>
      <c r="J705" s="17"/>
      <c r="K705" s="17"/>
      <c r="L705" s="17"/>
      <c r="AA705" s="16"/>
      <c r="AB705" s="17"/>
      <c r="AC705" s="17"/>
      <c r="AO705" s="140"/>
      <c r="AP705" s="141"/>
      <c r="AQ705" s="141"/>
      <c r="AR705" s="141"/>
      <c r="AS705" s="141"/>
      <c r="AT705" s="141"/>
      <c r="AU705" s="141"/>
      <c r="AV705" s="141"/>
      <c r="AW705" s="141"/>
      <c r="AX705" s="142"/>
    </row>
    <row r="706" spans="1:50">
      <c r="A706" s="1">
        <v>705</v>
      </c>
      <c r="H706" s="16"/>
      <c r="I706" s="17"/>
      <c r="J706" s="17"/>
      <c r="K706" s="17"/>
      <c r="L706" s="17"/>
      <c r="AA706" s="16"/>
      <c r="AB706" s="17"/>
      <c r="AC706" s="17"/>
      <c r="AO706" s="140"/>
      <c r="AP706" s="141"/>
      <c r="AQ706" s="141"/>
      <c r="AR706" s="141"/>
      <c r="AS706" s="141"/>
      <c r="AT706" s="141"/>
      <c r="AU706" s="141"/>
      <c r="AV706" s="141"/>
      <c r="AW706" s="141"/>
      <c r="AX706" s="142"/>
    </row>
    <row r="707" spans="1:50">
      <c r="A707" s="1">
        <v>706</v>
      </c>
      <c r="H707" s="16"/>
      <c r="I707" s="17"/>
      <c r="J707" s="17"/>
      <c r="K707" s="17"/>
      <c r="L707" s="17"/>
      <c r="AA707" s="16"/>
      <c r="AB707" s="17"/>
      <c r="AC707" s="17"/>
      <c r="AO707" s="140"/>
      <c r="AP707" s="141"/>
      <c r="AQ707" s="141"/>
      <c r="AR707" s="141"/>
      <c r="AS707" s="141"/>
      <c r="AT707" s="141"/>
      <c r="AU707" s="141"/>
      <c r="AV707" s="141"/>
      <c r="AW707" s="141"/>
      <c r="AX707" s="142"/>
    </row>
    <row r="708" spans="1:50">
      <c r="A708" s="1">
        <v>707</v>
      </c>
      <c r="H708" s="16"/>
      <c r="I708" s="17"/>
      <c r="J708" s="17"/>
      <c r="K708" s="17"/>
      <c r="L708" s="17"/>
      <c r="AA708" s="16"/>
      <c r="AB708" s="17"/>
      <c r="AC708" s="17"/>
      <c r="AO708" s="140"/>
      <c r="AP708" s="141"/>
      <c r="AQ708" s="141"/>
      <c r="AR708" s="141"/>
      <c r="AS708" s="141"/>
      <c r="AT708" s="141"/>
      <c r="AU708" s="141"/>
      <c r="AV708" s="141"/>
      <c r="AW708" s="141"/>
      <c r="AX708" s="142"/>
    </row>
    <row r="709" spans="1:50">
      <c r="A709" s="1">
        <v>708</v>
      </c>
      <c r="H709" s="16"/>
      <c r="I709" s="17"/>
      <c r="J709" s="17"/>
      <c r="K709" s="17"/>
      <c r="L709" s="17"/>
      <c r="AA709" s="16"/>
      <c r="AB709" s="17"/>
      <c r="AC709" s="17"/>
      <c r="AO709" s="140"/>
      <c r="AP709" s="141"/>
      <c r="AQ709" s="141"/>
      <c r="AR709" s="141"/>
      <c r="AS709" s="141"/>
      <c r="AT709" s="141"/>
      <c r="AU709" s="141"/>
      <c r="AV709" s="141"/>
      <c r="AW709" s="141"/>
      <c r="AX709" s="142"/>
    </row>
    <row r="710" spans="1:50">
      <c r="A710" s="1">
        <v>709</v>
      </c>
      <c r="H710" s="16"/>
      <c r="I710" s="17"/>
      <c r="J710" s="17"/>
      <c r="K710" s="17"/>
      <c r="L710" s="17"/>
      <c r="AA710" s="16"/>
      <c r="AB710" s="17"/>
      <c r="AC710" s="17"/>
      <c r="AO710" s="140"/>
      <c r="AP710" s="141"/>
      <c r="AQ710" s="141"/>
      <c r="AR710" s="141"/>
      <c r="AS710" s="141"/>
      <c r="AT710" s="141"/>
      <c r="AU710" s="141"/>
      <c r="AV710" s="141"/>
      <c r="AW710" s="141"/>
      <c r="AX710" s="142"/>
    </row>
    <row r="711" spans="1:50">
      <c r="A711" s="1">
        <v>710</v>
      </c>
      <c r="H711" s="16"/>
      <c r="I711" s="17"/>
      <c r="J711" s="17"/>
      <c r="K711" s="17"/>
      <c r="L711" s="17"/>
      <c r="AA711" s="16"/>
      <c r="AB711" s="17"/>
      <c r="AC711" s="17"/>
      <c r="AO711" s="140"/>
      <c r="AP711" s="141"/>
      <c r="AQ711" s="141"/>
      <c r="AR711" s="141"/>
      <c r="AS711" s="141"/>
      <c r="AT711" s="141"/>
      <c r="AU711" s="141"/>
      <c r="AV711" s="141"/>
      <c r="AW711" s="141"/>
      <c r="AX711" s="142"/>
    </row>
    <row r="712" spans="1:50">
      <c r="A712" s="1">
        <v>711</v>
      </c>
      <c r="H712" s="16"/>
      <c r="I712" s="17"/>
      <c r="J712" s="17"/>
      <c r="K712" s="17"/>
      <c r="L712" s="17"/>
      <c r="AA712" s="16"/>
      <c r="AB712" s="17"/>
      <c r="AC712" s="17"/>
      <c r="AO712" s="140"/>
      <c r="AP712" s="141"/>
      <c r="AQ712" s="141"/>
      <c r="AR712" s="141"/>
      <c r="AS712" s="141"/>
      <c r="AT712" s="141"/>
      <c r="AU712" s="141"/>
      <c r="AV712" s="141"/>
      <c r="AW712" s="141"/>
      <c r="AX712" s="142"/>
    </row>
    <row r="713" spans="1:50">
      <c r="A713" s="1">
        <v>712</v>
      </c>
      <c r="H713" s="16"/>
      <c r="I713" s="17"/>
      <c r="J713" s="17"/>
      <c r="K713" s="17"/>
      <c r="L713" s="17"/>
      <c r="AA713" s="16"/>
      <c r="AB713" s="17"/>
      <c r="AC713" s="17"/>
      <c r="AO713" s="140"/>
      <c r="AP713" s="141"/>
      <c r="AQ713" s="141"/>
      <c r="AR713" s="141"/>
      <c r="AS713" s="141"/>
      <c r="AT713" s="141"/>
      <c r="AU713" s="141"/>
      <c r="AV713" s="141"/>
      <c r="AW713" s="141"/>
      <c r="AX713" s="142"/>
    </row>
    <row r="714" spans="1:50">
      <c r="A714" s="1">
        <v>713</v>
      </c>
      <c r="H714" s="16"/>
      <c r="I714" s="17"/>
      <c r="J714" s="17"/>
      <c r="K714" s="17"/>
      <c r="L714" s="17"/>
      <c r="AA714" s="16"/>
      <c r="AB714" s="17"/>
      <c r="AC714" s="17"/>
      <c r="AO714" s="140"/>
      <c r="AP714" s="141"/>
      <c r="AQ714" s="141"/>
      <c r="AR714" s="141"/>
      <c r="AS714" s="141"/>
      <c r="AT714" s="141"/>
      <c r="AU714" s="141"/>
      <c r="AV714" s="141"/>
      <c r="AW714" s="141"/>
      <c r="AX714" s="142"/>
    </row>
    <row r="715" spans="1:50">
      <c r="A715" s="1">
        <v>714</v>
      </c>
      <c r="H715" s="16"/>
      <c r="I715" s="17"/>
      <c r="J715" s="17"/>
      <c r="K715" s="17"/>
      <c r="L715" s="17"/>
      <c r="AA715" s="16"/>
      <c r="AB715" s="17"/>
      <c r="AC715" s="17"/>
      <c r="AO715" s="140"/>
      <c r="AP715" s="141"/>
      <c r="AQ715" s="141"/>
      <c r="AR715" s="141"/>
      <c r="AS715" s="141"/>
      <c r="AT715" s="141"/>
      <c r="AU715" s="141"/>
      <c r="AV715" s="141"/>
      <c r="AW715" s="141"/>
      <c r="AX715" s="142"/>
    </row>
    <row r="716" spans="1:50">
      <c r="A716" s="1">
        <v>715</v>
      </c>
      <c r="H716" s="16"/>
      <c r="I716" s="17"/>
      <c r="J716" s="17"/>
      <c r="K716" s="17"/>
      <c r="L716" s="17"/>
      <c r="AA716" s="16"/>
      <c r="AB716" s="17"/>
      <c r="AC716" s="17"/>
      <c r="AO716" s="140"/>
      <c r="AP716" s="141"/>
      <c r="AQ716" s="141"/>
      <c r="AR716" s="141"/>
      <c r="AS716" s="141"/>
      <c r="AT716" s="141"/>
      <c r="AU716" s="141"/>
      <c r="AV716" s="141"/>
      <c r="AW716" s="141"/>
      <c r="AX716" s="142"/>
    </row>
    <row r="717" spans="1:50">
      <c r="A717" s="1">
        <v>716</v>
      </c>
      <c r="H717" s="16"/>
      <c r="I717" s="17"/>
      <c r="J717" s="17"/>
      <c r="K717" s="17"/>
      <c r="L717" s="17"/>
      <c r="AA717" s="16"/>
      <c r="AB717" s="17"/>
      <c r="AC717" s="17"/>
      <c r="AO717" s="140"/>
      <c r="AP717" s="141"/>
      <c r="AQ717" s="141"/>
      <c r="AR717" s="141"/>
      <c r="AS717" s="141"/>
      <c r="AT717" s="141"/>
      <c r="AU717" s="141"/>
      <c r="AV717" s="141"/>
      <c r="AW717" s="141"/>
      <c r="AX717" s="142"/>
    </row>
    <row r="718" spans="1:50">
      <c r="A718" s="1">
        <v>717</v>
      </c>
      <c r="H718" s="16"/>
      <c r="I718" s="17"/>
      <c r="J718" s="17"/>
      <c r="K718" s="17"/>
      <c r="L718" s="17"/>
      <c r="AA718" s="16"/>
      <c r="AB718" s="17"/>
      <c r="AC718" s="17"/>
      <c r="AO718" s="140"/>
      <c r="AP718" s="141"/>
      <c r="AQ718" s="141"/>
      <c r="AR718" s="141"/>
      <c r="AS718" s="141"/>
      <c r="AT718" s="141"/>
      <c r="AU718" s="141"/>
      <c r="AV718" s="141"/>
      <c r="AW718" s="141"/>
      <c r="AX718" s="142"/>
    </row>
    <row r="719" spans="1:50">
      <c r="A719" s="1">
        <v>718</v>
      </c>
      <c r="H719" s="16"/>
      <c r="I719" s="17"/>
      <c r="J719" s="17"/>
      <c r="K719" s="17"/>
      <c r="L719" s="17"/>
      <c r="AA719" s="16"/>
      <c r="AB719" s="17"/>
      <c r="AC719" s="17"/>
      <c r="AO719" s="140"/>
      <c r="AP719" s="141"/>
      <c r="AQ719" s="141"/>
      <c r="AR719" s="141"/>
      <c r="AS719" s="141"/>
      <c r="AT719" s="141"/>
      <c r="AU719" s="141"/>
      <c r="AV719" s="141"/>
      <c r="AW719" s="141"/>
      <c r="AX719" s="142"/>
    </row>
    <row r="720" spans="1:50">
      <c r="A720" s="1">
        <v>719</v>
      </c>
      <c r="H720" s="16"/>
      <c r="I720" s="17"/>
      <c r="J720" s="17"/>
      <c r="K720" s="17"/>
      <c r="L720" s="17"/>
      <c r="AA720" s="16"/>
      <c r="AB720" s="17"/>
      <c r="AC720" s="17"/>
      <c r="AO720" s="140"/>
      <c r="AP720" s="141"/>
      <c r="AQ720" s="141"/>
      <c r="AR720" s="141"/>
      <c r="AS720" s="141"/>
      <c r="AT720" s="141"/>
      <c r="AU720" s="141"/>
      <c r="AV720" s="141"/>
      <c r="AW720" s="141"/>
      <c r="AX720" s="142"/>
    </row>
    <row r="721" spans="1:50">
      <c r="A721" s="1">
        <v>720</v>
      </c>
      <c r="H721" s="16"/>
      <c r="I721" s="17"/>
      <c r="J721" s="17"/>
      <c r="K721" s="17"/>
      <c r="L721" s="17"/>
      <c r="AA721" s="16"/>
      <c r="AB721" s="17"/>
      <c r="AC721" s="17"/>
      <c r="AO721" s="140"/>
      <c r="AP721" s="141"/>
      <c r="AQ721" s="141"/>
      <c r="AR721" s="141"/>
      <c r="AS721" s="141"/>
      <c r="AT721" s="141"/>
      <c r="AU721" s="141"/>
      <c r="AV721" s="141"/>
      <c r="AW721" s="141"/>
      <c r="AX721" s="142"/>
    </row>
    <row r="722" spans="1:50">
      <c r="A722" s="1">
        <v>721</v>
      </c>
      <c r="H722" s="16"/>
      <c r="I722" s="17"/>
      <c r="J722" s="17"/>
      <c r="K722" s="17"/>
      <c r="L722" s="17"/>
      <c r="AA722" s="16"/>
      <c r="AB722" s="17"/>
      <c r="AC722" s="17"/>
      <c r="AO722" s="140"/>
      <c r="AP722" s="141"/>
      <c r="AQ722" s="141"/>
      <c r="AR722" s="141"/>
      <c r="AS722" s="141"/>
      <c r="AT722" s="141"/>
      <c r="AU722" s="141"/>
      <c r="AV722" s="141"/>
      <c r="AW722" s="141"/>
      <c r="AX722" s="142"/>
    </row>
    <row r="723" spans="1:50">
      <c r="A723" s="1">
        <v>722</v>
      </c>
      <c r="H723" s="16"/>
      <c r="I723" s="17"/>
      <c r="J723" s="17"/>
      <c r="K723" s="17"/>
      <c r="L723" s="17"/>
      <c r="AA723" s="16"/>
      <c r="AB723" s="17"/>
      <c r="AC723" s="17"/>
      <c r="AO723" s="140"/>
      <c r="AP723" s="141"/>
      <c r="AQ723" s="141"/>
      <c r="AR723" s="141"/>
      <c r="AS723" s="141"/>
      <c r="AT723" s="141"/>
      <c r="AU723" s="141"/>
      <c r="AV723" s="141"/>
      <c r="AW723" s="141"/>
      <c r="AX723" s="142"/>
    </row>
    <row r="724" spans="1:50">
      <c r="A724" s="1">
        <v>723</v>
      </c>
      <c r="H724" s="16"/>
      <c r="I724" s="17"/>
      <c r="J724" s="17"/>
      <c r="K724" s="17"/>
      <c r="L724" s="17"/>
      <c r="AA724" s="16"/>
      <c r="AB724" s="17"/>
      <c r="AC724" s="17"/>
      <c r="AO724" s="140"/>
      <c r="AP724" s="141"/>
      <c r="AQ724" s="141"/>
      <c r="AR724" s="141"/>
      <c r="AS724" s="141"/>
      <c r="AT724" s="141"/>
      <c r="AU724" s="141"/>
      <c r="AV724" s="141"/>
      <c r="AW724" s="141"/>
      <c r="AX724" s="142"/>
    </row>
    <row r="725" spans="1:50">
      <c r="A725" s="1">
        <v>724</v>
      </c>
      <c r="H725" s="16"/>
      <c r="I725" s="17"/>
      <c r="J725" s="17"/>
      <c r="K725" s="17"/>
      <c r="L725" s="17"/>
      <c r="AA725" s="16"/>
      <c r="AB725" s="17"/>
      <c r="AC725" s="17"/>
      <c r="AO725" s="140"/>
      <c r="AP725" s="141"/>
      <c r="AQ725" s="141"/>
      <c r="AR725" s="141"/>
      <c r="AS725" s="141"/>
      <c r="AT725" s="141"/>
      <c r="AU725" s="141"/>
      <c r="AV725" s="141"/>
      <c r="AW725" s="141"/>
      <c r="AX725" s="142"/>
    </row>
    <row r="726" spans="1:50">
      <c r="A726" s="1">
        <v>725</v>
      </c>
      <c r="H726" s="16"/>
      <c r="I726" s="17"/>
      <c r="J726" s="17"/>
      <c r="K726" s="17"/>
      <c r="L726" s="17"/>
      <c r="AA726" s="16"/>
      <c r="AB726" s="17"/>
      <c r="AC726" s="17"/>
      <c r="AO726" s="140"/>
      <c r="AP726" s="141"/>
      <c r="AQ726" s="141"/>
      <c r="AR726" s="141"/>
      <c r="AS726" s="141"/>
      <c r="AT726" s="141"/>
      <c r="AU726" s="141"/>
      <c r="AV726" s="141"/>
      <c r="AW726" s="141"/>
      <c r="AX726" s="142"/>
    </row>
    <row r="727" spans="1:50">
      <c r="A727" s="1">
        <v>726</v>
      </c>
      <c r="H727" s="16"/>
      <c r="I727" s="17"/>
      <c r="J727" s="17"/>
      <c r="K727" s="17"/>
      <c r="L727" s="17"/>
      <c r="AA727" s="16"/>
      <c r="AB727" s="17"/>
      <c r="AC727" s="17"/>
      <c r="AO727" s="140"/>
      <c r="AP727" s="141"/>
      <c r="AQ727" s="141"/>
      <c r="AR727" s="141"/>
      <c r="AS727" s="141"/>
      <c r="AT727" s="141"/>
      <c r="AU727" s="141"/>
      <c r="AV727" s="141"/>
      <c r="AW727" s="141"/>
      <c r="AX727" s="142"/>
    </row>
    <row r="728" spans="1:50">
      <c r="A728" s="1">
        <v>727</v>
      </c>
      <c r="H728" s="16"/>
      <c r="I728" s="17"/>
      <c r="J728" s="17"/>
      <c r="K728" s="17"/>
      <c r="L728" s="17"/>
      <c r="AA728" s="16"/>
      <c r="AB728" s="17"/>
      <c r="AC728" s="17"/>
      <c r="AO728" s="140"/>
      <c r="AP728" s="141"/>
      <c r="AQ728" s="141"/>
      <c r="AR728" s="141"/>
      <c r="AS728" s="141"/>
      <c r="AT728" s="141"/>
      <c r="AU728" s="141"/>
      <c r="AV728" s="141"/>
      <c r="AW728" s="141"/>
      <c r="AX728" s="142"/>
    </row>
    <row r="729" spans="1:50">
      <c r="A729" s="1">
        <v>728</v>
      </c>
      <c r="H729" s="16"/>
      <c r="I729" s="17"/>
      <c r="J729" s="17"/>
      <c r="K729" s="17"/>
      <c r="L729" s="17"/>
      <c r="AA729" s="16"/>
      <c r="AB729" s="17"/>
      <c r="AC729" s="17"/>
      <c r="AO729" s="140"/>
      <c r="AP729" s="141"/>
      <c r="AQ729" s="141"/>
      <c r="AR729" s="141"/>
      <c r="AS729" s="141"/>
      <c r="AT729" s="141"/>
      <c r="AU729" s="141"/>
      <c r="AV729" s="141"/>
      <c r="AW729" s="141"/>
      <c r="AX729" s="142"/>
    </row>
    <row r="730" spans="1:50">
      <c r="A730" s="1">
        <v>729</v>
      </c>
      <c r="H730" s="16"/>
      <c r="I730" s="17"/>
      <c r="J730" s="17"/>
      <c r="K730" s="17"/>
      <c r="L730" s="17"/>
      <c r="AA730" s="16"/>
      <c r="AB730" s="17"/>
      <c r="AC730" s="17"/>
      <c r="AO730" s="140"/>
      <c r="AP730" s="141"/>
      <c r="AQ730" s="141"/>
      <c r="AR730" s="141"/>
      <c r="AS730" s="141"/>
      <c r="AT730" s="141"/>
      <c r="AU730" s="141"/>
      <c r="AV730" s="141"/>
      <c r="AW730" s="141"/>
      <c r="AX730" s="142"/>
    </row>
    <row r="731" spans="1:50">
      <c r="A731" s="1">
        <v>730</v>
      </c>
      <c r="H731" s="16"/>
      <c r="I731" s="17"/>
      <c r="J731" s="17"/>
      <c r="K731" s="17"/>
      <c r="L731" s="17"/>
      <c r="AA731" s="16"/>
      <c r="AB731" s="17"/>
      <c r="AC731" s="17"/>
      <c r="AO731" s="140"/>
      <c r="AP731" s="141"/>
      <c r="AQ731" s="141"/>
      <c r="AR731" s="141"/>
      <c r="AS731" s="141"/>
      <c r="AT731" s="141"/>
      <c r="AU731" s="141"/>
      <c r="AV731" s="141"/>
      <c r="AW731" s="141"/>
      <c r="AX731" s="142"/>
    </row>
    <row r="732" spans="1:50">
      <c r="A732" s="1">
        <v>731</v>
      </c>
      <c r="H732" s="16"/>
      <c r="I732" s="17"/>
      <c r="J732" s="17"/>
      <c r="K732" s="17"/>
      <c r="L732" s="17"/>
      <c r="AA732" s="16"/>
      <c r="AB732" s="17"/>
      <c r="AC732" s="17"/>
      <c r="AO732" s="140"/>
      <c r="AP732" s="141"/>
      <c r="AQ732" s="141"/>
      <c r="AR732" s="141"/>
      <c r="AS732" s="141"/>
      <c r="AT732" s="141"/>
      <c r="AU732" s="141"/>
      <c r="AV732" s="141"/>
      <c r="AW732" s="141"/>
      <c r="AX732" s="142"/>
    </row>
    <row r="733" spans="1:50">
      <c r="A733" s="1">
        <v>732</v>
      </c>
      <c r="H733" s="16"/>
      <c r="I733" s="17"/>
      <c r="J733" s="17"/>
      <c r="K733" s="17"/>
      <c r="L733" s="17"/>
      <c r="AA733" s="16"/>
      <c r="AB733" s="17"/>
      <c r="AC733" s="17"/>
      <c r="AO733" s="140"/>
      <c r="AP733" s="141"/>
      <c r="AQ733" s="141"/>
      <c r="AR733" s="141"/>
      <c r="AS733" s="141"/>
      <c r="AT733" s="141"/>
      <c r="AU733" s="141"/>
      <c r="AV733" s="141"/>
      <c r="AW733" s="141"/>
      <c r="AX733" s="142"/>
    </row>
    <row r="734" spans="1:50">
      <c r="A734" s="1">
        <v>733</v>
      </c>
      <c r="H734" s="16"/>
      <c r="I734" s="17"/>
      <c r="J734" s="17"/>
      <c r="K734" s="17"/>
      <c r="L734" s="17"/>
      <c r="AA734" s="16"/>
      <c r="AB734" s="17"/>
      <c r="AC734" s="17"/>
      <c r="AO734" s="140"/>
      <c r="AP734" s="141"/>
      <c r="AQ734" s="141"/>
      <c r="AR734" s="141"/>
      <c r="AS734" s="141"/>
      <c r="AT734" s="141"/>
      <c r="AU734" s="141"/>
      <c r="AV734" s="141"/>
      <c r="AW734" s="141"/>
      <c r="AX734" s="142"/>
    </row>
    <row r="735" spans="1:50">
      <c r="A735" s="1">
        <v>734</v>
      </c>
      <c r="H735" s="16"/>
      <c r="I735" s="17"/>
      <c r="J735" s="17"/>
      <c r="K735" s="17"/>
      <c r="L735" s="17"/>
      <c r="AA735" s="16"/>
      <c r="AB735" s="17"/>
      <c r="AC735" s="17"/>
      <c r="AO735" s="140"/>
      <c r="AP735" s="141"/>
      <c r="AQ735" s="141"/>
      <c r="AR735" s="141"/>
      <c r="AS735" s="141"/>
      <c r="AT735" s="141"/>
      <c r="AU735" s="141"/>
      <c r="AV735" s="141"/>
      <c r="AW735" s="141"/>
      <c r="AX735" s="142"/>
    </row>
    <row r="736" spans="1:50">
      <c r="A736" s="1">
        <v>735</v>
      </c>
      <c r="H736" s="16"/>
      <c r="I736" s="17"/>
      <c r="J736" s="17"/>
      <c r="K736" s="17"/>
      <c r="L736" s="17"/>
      <c r="AA736" s="16"/>
      <c r="AB736" s="17"/>
      <c r="AC736" s="17"/>
      <c r="AO736" s="140"/>
      <c r="AP736" s="141"/>
      <c r="AQ736" s="141"/>
      <c r="AR736" s="141"/>
      <c r="AS736" s="141"/>
      <c r="AT736" s="141"/>
      <c r="AU736" s="141"/>
      <c r="AV736" s="141"/>
      <c r="AW736" s="141"/>
      <c r="AX736" s="142"/>
    </row>
    <row r="737" spans="1:50">
      <c r="A737" s="1">
        <v>736</v>
      </c>
      <c r="H737" s="16"/>
      <c r="I737" s="17"/>
      <c r="J737" s="17"/>
      <c r="K737" s="17"/>
      <c r="L737" s="17"/>
      <c r="AA737" s="16"/>
      <c r="AB737" s="17"/>
      <c r="AC737" s="17"/>
      <c r="AO737" s="140"/>
      <c r="AP737" s="141"/>
      <c r="AQ737" s="141"/>
      <c r="AR737" s="141"/>
      <c r="AS737" s="141"/>
      <c r="AT737" s="141"/>
      <c r="AU737" s="141"/>
      <c r="AV737" s="141"/>
      <c r="AW737" s="141"/>
      <c r="AX737" s="142"/>
    </row>
    <row r="738" spans="1:50">
      <c r="A738" s="1">
        <v>737</v>
      </c>
      <c r="H738" s="16"/>
      <c r="I738" s="17"/>
      <c r="J738" s="17"/>
      <c r="K738" s="17"/>
      <c r="L738" s="17"/>
      <c r="AA738" s="16"/>
      <c r="AB738" s="17"/>
      <c r="AC738" s="17"/>
      <c r="AO738" s="140"/>
      <c r="AP738" s="141"/>
      <c r="AQ738" s="141"/>
      <c r="AR738" s="141"/>
      <c r="AS738" s="141"/>
      <c r="AT738" s="141"/>
      <c r="AU738" s="141"/>
      <c r="AV738" s="141"/>
      <c r="AW738" s="141"/>
      <c r="AX738" s="142"/>
    </row>
    <row r="739" spans="1:50">
      <c r="A739" s="1">
        <v>738</v>
      </c>
      <c r="H739" s="16"/>
      <c r="I739" s="17"/>
      <c r="J739" s="17"/>
      <c r="K739" s="17"/>
      <c r="L739" s="17"/>
      <c r="AA739" s="16"/>
      <c r="AB739" s="17"/>
      <c r="AC739" s="17"/>
      <c r="AO739" s="140"/>
      <c r="AP739" s="141"/>
      <c r="AQ739" s="141"/>
      <c r="AR739" s="141"/>
      <c r="AS739" s="141"/>
      <c r="AT739" s="141"/>
      <c r="AU739" s="141"/>
      <c r="AV739" s="141"/>
      <c r="AW739" s="141"/>
      <c r="AX739" s="142"/>
    </row>
    <row r="740" spans="1:50">
      <c r="A740" s="1">
        <v>739</v>
      </c>
      <c r="H740" s="16"/>
      <c r="I740" s="17"/>
      <c r="J740" s="17"/>
      <c r="K740" s="17"/>
      <c r="L740" s="17"/>
      <c r="AA740" s="16"/>
      <c r="AB740" s="17"/>
      <c r="AC740" s="17"/>
      <c r="AO740" s="140"/>
      <c r="AP740" s="141"/>
      <c r="AQ740" s="141"/>
      <c r="AR740" s="141"/>
      <c r="AS740" s="141"/>
      <c r="AT740" s="141"/>
      <c r="AU740" s="141"/>
      <c r="AV740" s="141"/>
      <c r="AW740" s="141"/>
      <c r="AX740" s="142"/>
    </row>
    <row r="741" spans="1:50">
      <c r="A741" s="1">
        <v>740</v>
      </c>
      <c r="H741" s="16"/>
      <c r="I741" s="17"/>
      <c r="J741" s="17"/>
      <c r="K741" s="17"/>
      <c r="L741" s="17"/>
      <c r="AA741" s="16"/>
      <c r="AB741" s="17"/>
      <c r="AC741" s="17"/>
      <c r="AO741" s="140"/>
      <c r="AP741" s="141"/>
      <c r="AQ741" s="141"/>
      <c r="AR741" s="141"/>
      <c r="AS741" s="141"/>
      <c r="AT741" s="141"/>
      <c r="AU741" s="141"/>
      <c r="AV741" s="141"/>
      <c r="AW741" s="141"/>
      <c r="AX741" s="142"/>
    </row>
    <row r="742" spans="1:50">
      <c r="A742" s="1">
        <v>741</v>
      </c>
      <c r="H742" s="16"/>
      <c r="I742" s="17"/>
      <c r="J742" s="17"/>
      <c r="K742" s="17"/>
      <c r="L742" s="17"/>
      <c r="AA742" s="16"/>
      <c r="AB742" s="17"/>
      <c r="AC742" s="17"/>
      <c r="AO742" s="140"/>
      <c r="AP742" s="141"/>
      <c r="AQ742" s="141"/>
      <c r="AR742" s="141"/>
      <c r="AS742" s="141"/>
      <c r="AT742" s="141"/>
      <c r="AU742" s="141"/>
      <c r="AV742" s="141"/>
      <c r="AW742" s="141"/>
      <c r="AX742" s="142"/>
    </row>
    <row r="743" spans="1:50">
      <c r="A743" s="1">
        <v>742</v>
      </c>
      <c r="H743" s="16"/>
      <c r="I743" s="17"/>
      <c r="J743" s="17"/>
      <c r="K743" s="17"/>
      <c r="L743" s="17"/>
      <c r="AA743" s="16"/>
      <c r="AB743" s="17"/>
      <c r="AC743" s="17"/>
      <c r="AO743" s="140"/>
      <c r="AP743" s="141"/>
      <c r="AQ743" s="141"/>
      <c r="AR743" s="141"/>
      <c r="AS743" s="141"/>
      <c r="AT743" s="141"/>
      <c r="AU743" s="141"/>
      <c r="AV743" s="141"/>
      <c r="AW743" s="141"/>
      <c r="AX743" s="142"/>
    </row>
    <row r="744" spans="1:50">
      <c r="A744" s="1">
        <v>743</v>
      </c>
      <c r="H744" s="16"/>
      <c r="I744" s="17"/>
      <c r="J744" s="17"/>
      <c r="K744" s="17"/>
      <c r="L744" s="17"/>
      <c r="AA744" s="16"/>
      <c r="AB744" s="17"/>
      <c r="AC744" s="17"/>
      <c r="AO744" s="140"/>
      <c r="AP744" s="141"/>
      <c r="AQ744" s="141"/>
      <c r="AR744" s="141"/>
      <c r="AS744" s="141"/>
      <c r="AT744" s="141"/>
      <c r="AU744" s="141"/>
      <c r="AV744" s="141"/>
      <c r="AW744" s="141"/>
      <c r="AX744" s="142"/>
    </row>
    <row r="745" spans="1:50">
      <c r="A745" s="1">
        <v>744</v>
      </c>
      <c r="H745" s="16"/>
      <c r="I745" s="17"/>
      <c r="J745" s="17"/>
      <c r="K745" s="17"/>
      <c r="L745" s="17"/>
      <c r="AA745" s="16"/>
      <c r="AB745" s="17"/>
      <c r="AC745" s="17"/>
      <c r="AO745" s="140"/>
      <c r="AP745" s="141"/>
      <c r="AQ745" s="141"/>
      <c r="AR745" s="141"/>
      <c r="AS745" s="141"/>
      <c r="AT745" s="141"/>
      <c r="AU745" s="141"/>
      <c r="AV745" s="141"/>
      <c r="AW745" s="141"/>
      <c r="AX745" s="142"/>
    </row>
    <row r="746" spans="1:50">
      <c r="A746" s="1">
        <v>745</v>
      </c>
      <c r="H746" s="16"/>
      <c r="I746" s="17"/>
      <c r="J746" s="17"/>
      <c r="K746" s="17"/>
      <c r="L746" s="17"/>
      <c r="AA746" s="16"/>
      <c r="AB746" s="17"/>
      <c r="AC746" s="17"/>
      <c r="AO746" s="140"/>
      <c r="AP746" s="141"/>
      <c r="AQ746" s="141"/>
      <c r="AR746" s="141"/>
      <c r="AS746" s="141"/>
      <c r="AT746" s="141"/>
      <c r="AU746" s="141"/>
      <c r="AV746" s="141"/>
      <c r="AW746" s="141"/>
      <c r="AX746" s="142"/>
    </row>
    <row r="747" spans="1:50">
      <c r="A747" s="1">
        <v>746</v>
      </c>
      <c r="H747" s="16"/>
      <c r="I747" s="17"/>
      <c r="J747" s="17"/>
      <c r="K747" s="17"/>
      <c r="L747" s="17"/>
      <c r="AA747" s="16"/>
      <c r="AB747" s="17"/>
      <c r="AC747" s="17"/>
      <c r="AO747" s="140"/>
      <c r="AP747" s="141"/>
      <c r="AQ747" s="141"/>
      <c r="AR747" s="141"/>
      <c r="AS747" s="141"/>
      <c r="AT747" s="141"/>
      <c r="AU747" s="141"/>
      <c r="AV747" s="141"/>
      <c r="AW747" s="141"/>
      <c r="AX747" s="142"/>
    </row>
    <row r="748" spans="1:50">
      <c r="A748" s="1">
        <v>747</v>
      </c>
      <c r="H748" s="16"/>
      <c r="I748" s="17"/>
      <c r="J748" s="17"/>
      <c r="K748" s="17"/>
      <c r="L748" s="17"/>
      <c r="AA748" s="16"/>
      <c r="AB748" s="17"/>
      <c r="AC748" s="17"/>
      <c r="AO748" s="140"/>
      <c r="AP748" s="141"/>
      <c r="AQ748" s="141"/>
      <c r="AR748" s="141"/>
      <c r="AS748" s="141"/>
      <c r="AT748" s="141"/>
      <c r="AU748" s="141"/>
      <c r="AV748" s="141"/>
      <c r="AW748" s="141"/>
      <c r="AX748" s="142"/>
    </row>
    <row r="749" spans="1:50">
      <c r="A749" s="1">
        <v>748</v>
      </c>
      <c r="H749" s="16"/>
      <c r="I749" s="17"/>
      <c r="J749" s="17"/>
      <c r="K749" s="17"/>
      <c r="L749" s="17"/>
      <c r="AA749" s="16"/>
      <c r="AB749" s="17"/>
      <c r="AC749" s="17"/>
      <c r="AO749" s="140"/>
      <c r="AP749" s="141"/>
      <c r="AQ749" s="141"/>
      <c r="AR749" s="141"/>
      <c r="AS749" s="141"/>
      <c r="AT749" s="141"/>
      <c r="AU749" s="141"/>
      <c r="AV749" s="141"/>
      <c r="AW749" s="141"/>
      <c r="AX749" s="142"/>
    </row>
    <row r="750" spans="1:50">
      <c r="A750" s="1">
        <v>749</v>
      </c>
      <c r="H750" s="16"/>
      <c r="I750" s="17"/>
      <c r="J750" s="17"/>
      <c r="K750" s="17"/>
      <c r="L750" s="17"/>
      <c r="AA750" s="16"/>
      <c r="AB750" s="17"/>
      <c r="AC750" s="17"/>
      <c r="AO750" s="140"/>
      <c r="AP750" s="141"/>
      <c r="AQ750" s="141"/>
      <c r="AR750" s="141"/>
      <c r="AS750" s="141"/>
      <c r="AT750" s="141"/>
      <c r="AU750" s="141"/>
      <c r="AV750" s="141"/>
      <c r="AW750" s="141"/>
      <c r="AX750" s="142"/>
    </row>
    <row r="751" spans="1:50">
      <c r="A751" s="1">
        <v>750</v>
      </c>
      <c r="H751" s="16"/>
      <c r="I751" s="17"/>
      <c r="J751" s="17"/>
      <c r="K751" s="17"/>
      <c r="L751" s="17"/>
      <c r="AA751" s="16"/>
      <c r="AB751" s="17"/>
      <c r="AC751" s="17"/>
      <c r="AO751" s="140"/>
      <c r="AP751" s="141"/>
      <c r="AQ751" s="141"/>
      <c r="AR751" s="141"/>
      <c r="AS751" s="141"/>
      <c r="AT751" s="141"/>
      <c r="AU751" s="141"/>
      <c r="AV751" s="141"/>
      <c r="AW751" s="141"/>
      <c r="AX751" s="142"/>
    </row>
    <row r="752" spans="1:50">
      <c r="A752" s="1">
        <v>751</v>
      </c>
      <c r="H752" s="16"/>
      <c r="I752" s="17"/>
      <c r="J752" s="17"/>
      <c r="K752" s="17"/>
      <c r="L752" s="17"/>
      <c r="AA752" s="16"/>
      <c r="AB752" s="17"/>
      <c r="AC752" s="17"/>
      <c r="AO752" s="140"/>
      <c r="AP752" s="141"/>
      <c r="AQ752" s="141"/>
      <c r="AR752" s="141"/>
      <c r="AS752" s="141"/>
      <c r="AT752" s="141"/>
      <c r="AU752" s="141"/>
      <c r="AV752" s="141"/>
      <c r="AW752" s="141"/>
      <c r="AX752" s="142"/>
    </row>
    <row r="753" spans="1:50">
      <c r="A753" s="1">
        <v>752</v>
      </c>
      <c r="H753" s="16"/>
      <c r="I753" s="17"/>
      <c r="J753" s="17"/>
      <c r="K753" s="17"/>
      <c r="L753" s="17"/>
      <c r="AA753" s="16"/>
      <c r="AB753" s="17"/>
      <c r="AC753" s="17"/>
      <c r="AO753" s="140"/>
      <c r="AP753" s="141"/>
      <c r="AQ753" s="141"/>
      <c r="AR753" s="141"/>
      <c r="AS753" s="141"/>
      <c r="AT753" s="141"/>
      <c r="AU753" s="141"/>
      <c r="AV753" s="141"/>
      <c r="AW753" s="141"/>
      <c r="AX753" s="142"/>
    </row>
    <row r="754" spans="1:50">
      <c r="A754" s="1">
        <v>753</v>
      </c>
      <c r="H754" s="16"/>
      <c r="I754" s="17"/>
      <c r="J754" s="17"/>
      <c r="K754" s="17"/>
      <c r="L754" s="17"/>
      <c r="AA754" s="16"/>
      <c r="AB754" s="17"/>
      <c r="AC754" s="17"/>
      <c r="AO754" s="140"/>
      <c r="AP754" s="141"/>
      <c r="AQ754" s="141"/>
      <c r="AR754" s="141"/>
      <c r="AS754" s="141"/>
      <c r="AT754" s="141"/>
      <c r="AU754" s="141"/>
      <c r="AV754" s="141"/>
      <c r="AW754" s="141"/>
      <c r="AX754" s="142"/>
    </row>
    <row r="755" spans="1:50">
      <c r="A755" s="1">
        <v>754</v>
      </c>
      <c r="H755" s="16"/>
      <c r="I755" s="17"/>
      <c r="J755" s="17"/>
      <c r="K755" s="17"/>
      <c r="L755" s="17"/>
      <c r="AA755" s="16"/>
      <c r="AB755" s="17"/>
      <c r="AC755" s="17"/>
      <c r="AO755" s="140"/>
      <c r="AP755" s="141"/>
      <c r="AQ755" s="141"/>
      <c r="AR755" s="141"/>
      <c r="AS755" s="141"/>
      <c r="AT755" s="141"/>
      <c r="AU755" s="141"/>
      <c r="AV755" s="141"/>
      <c r="AW755" s="141"/>
      <c r="AX755" s="142"/>
    </row>
    <row r="756" spans="1:50">
      <c r="A756" s="1">
        <v>755</v>
      </c>
      <c r="H756" s="16"/>
      <c r="I756" s="17"/>
      <c r="J756" s="17"/>
      <c r="K756" s="17"/>
      <c r="L756" s="17"/>
      <c r="AA756" s="16"/>
      <c r="AB756" s="17"/>
      <c r="AC756" s="17"/>
      <c r="AO756" s="140"/>
      <c r="AP756" s="141"/>
      <c r="AQ756" s="141"/>
      <c r="AR756" s="141"/>
      <c r="AS756" s="141"/>
      <c r="AT756" s="141"/>
      <c r="AU756" s="141"/>
      <c r="AV756" s="141"/>
      <c r="AW756" s="141"/>
      <c r="AX756" s="142"/>
    </row>
    <row r="757" spans="1:50">
      <c r="A757" s="1">
        <v>756</v>
      </c>
      <c r="H757" s="16"/>
      <c r="I757" s="17"/>
      <c r="J757" s="17"/>
      <c r="K757" s="17"/>
      <c r="L757" s="17"/>
      <c r="AA757" s="16"/>
      <c r="AB757" s="17"/>
      <c r="AC757" s="17"/>
      <c r="AO757" s="140"/>
      <c r="AP757" s="141"/>
      <c r="AQ757" s="141"/>
      <c r="AR757" s="141"/>
      <c r="AS757" s="141"/>
      <c r="AT757" s="141"/>
      <c r="AU757" s="141"/>
      <c r="AV757" s="141"/>
      <c r="AW757" s="141"/>
      <c r="AX757" s="142"/>
    </row>
    <row r="758" spans="1:50">
      <c r="A758" s="1">
        <v>757</v>
      </c>
      <c r="H758" s="16"/>
      <c r="I758" s="17"/>
      <c r="J758" s="17"/>
      <c r="K758" s="17"/>
      <c r="L758" s="17"/>
      <c r="AA758" s="16"/>
      <c r="AB758" s="17"/>
      <c r="AC758" s="17"/>
      <c r="AO758" s="140"/>
      <c r="AP758" s="141"/>
      <c r="AQ758" s="141"/>
      <c r="AR758" s="141"/>
      <c r="AS758" s="141"/>
      <c r="AT758" s="141"/>
      <c r="AU758" s="141"/>
      <c r="AV758" s="141"/>
      <c r="AW758" s="141"/>
      <c r="AX758" s="142"/>
    </row>
    <row r="759" spans="1:50">
      <c r="A759" s="1">
        <v>758</v>
      </c>
      <c r="H759" s="16"/>
      <c r="I759" s="17"/>
      <c r="J759" s="17"/>
      <c r="K759" s="17"/>
      <c r="L759" s="17"/>
      <c r="AA759" s="16"/>
      <c r="AB759" s="17"/>
      <c r="AC759" s="17"/>
      <c r="AO759" s="140"/>
      <c r="AP759" s="141"/>
      <c r="AQ759" s="141"/>
      <c r="AR759" s="141"/>
      <c r="AS759" s="141"/>
      <c r="AT759" s="141"/>
      <c r="AU759" s="141"/>
      <c r="AV759" s="141"/>
      <c r="AW759" s="141"/>
      <c r="AX759" s="142"/>
    </row>
    <row r="760" spans="1:50">
      <c r="A760" s="1">
        <v>759</v>
      </c>
      <c r="H760" s="16"/>
      <c r="I760" s="17"/>
      <c r="J760" s="17"/>
      <c r="K760" s="17"/>
      <c r="L760" s="17"/>
      <c r="AA760" s="16"/>
      <c r="AB760" s="17"/>
      <c r="AC760" s="17"/>
      <c r="AO760" s="140"/>
      <c r="AP760" s="141"/>
      <c r="AQ760" s="141"/>
      <c r="AR760" s="141"/>
      <c r="AS760" s="141"/>
      <c r="AT760" s="141"/>
      <c r="AU760" s="141"/>
      <c r="AV760" s="141"/>
      <c r="AW760" s="141"/>
      <c r="AX760" s="142"/>
    </row>
    <row r="761" spans="1:50">
      <c r="A761" s="1">
        <v>760</v>
      </c>
      <c r="H761" s="16"/>
      <c r="I761" s="17"/>
      <c r="J761" s="17"/>
      <c r="K761" s="17"/>
      <c r="L761" s="17"/>
      <c r="AA761" s="16"/>
      <c r="AB761" s="17"/>
      <c r="AC761" s="17"/>
      <c r="AO761" s="140"/>
      <c r="AP761" s="141"/>
      <c r="AQ761" s="141"/>
      <c r="AR761" s="141"/>
      <c r="AS761" s="141"/>
      <c r="AT761" s="141"/>
      <c r="AU761" s="141"/>
      <c r="AV761" s="141"/>
      <c r="AW761" s="141"/>
      <c r="AX761" s="142"/>
    </row>
    <row r="762" spans="1:50">
      <c r="A762" s="1">
        <v>761</v>
      </c>
      <c r="H762" s="16"/>
      <c r="I762" s="17"/>
      <c r="J762" s="17"/>
      <c r="K762" s="17"/>
      <c r="L762" s="17"/>
      <c r="AA762" s="16"/>
      <c r="AB762" s="17"/>
      <c r="AC762" s="17"/>
      <c r="AO762" s="140"/>
      <c r="AP762" s="141"/>
      <c r="AQ762" s="141"/>
      <c r="AR762" s="141"/>
      <c r="AS762" s="141"/>
      <c r="AT762" s="141"/>
      <c r="AU762" s="141"/>
      <c r="AV762" s="141"/>
      <c r="AW762" s="141"/>
      <c r="AX762" s="142"/>
    </row>
    <row r="763" spans="1:50">
      <c r="A763" s="1">
        <v>762</v>
      </c>
      <c r="H763" s="16"/>
      <c r="I763" s="17"/>
      <c r="J763" s="17"/>
      <c r="K763" s="17"/>
      <c r="L763" s="17"/>
      <c r="AA763" s="16"/>
      <c r="AB763" s="17"/>
      <c r="AC763" s="17"/>
      <c r="AO763" s="140"/>
      <c r="AP763" s="141"/>
      <c r="AQ763" s="141"/>
      <c r="AR763" s="141"/>
      <c r="AS763" s="141"/>
      <c r="AT763" s="141"/>
      <c r="AU763" s="141"/>
      <c r="AV763" s="141"/>
      <c r="AW763" s="141"/>
      <c r="AX763" s="142"/>
    </row>
    <row r="764" spans="1:50">
      <c r="A764" s="1">
        <v>763</v>
      </c>
      <c r="H764" s="16"/>
      <c r="I764" s="17"/>
      <c r="J764" s="17"/>
      <c r="K764" s="17"/>
      <c r="L764" s="17"/>
      <c r="AA764" s="16"/>
      <c r="AB764" s="17"/>
      <c r="AC764" s="17"/>
      <c r="AO764" s="140"/>
      <c r="AP764" s="141"/>
      <c r="AQ764" s="141"/>
      <c r="AR764" s="141"/>
      <c r="AS764" s="141"/>
      <c r="AT764" s="141"/>
      <c r="AU764" s="141"/>
      <c r="AV764" s="141"/>
      <c r="AW764" s="141"/>
      <c r="AX764" s="142"/>
    </row>
    <row r="765" spans="1:50">
      <c r="A765" s="1">
        <v>764</v>
      </c>
      <c r="H765" s="16"/>
      <c r="I765" s="17"/>
      <c r="J765" s="17"/>
      <c r="K765" s="17"/>
      <c r="L765" s="17"/>
      <c r="AA765" s="16"/>
      <c r="AB765" s="17"/>
      <c r="AC765" s="17"/>
      <c r="AO765" s="140"/>
      <c r="AP765" s="141"/>
      <c r="AQ765" s="141"/>
      <c r="AR765" s="141"/>
      <c r="AS765" s="141"/>
      <c r="AT765" s="141"/>
      <c r="AU765" s="141"/>
      <c r="AV765" s="141"/>
      <c r="AW765" s="141"/>
      <c r="AX765" s="142"/>
    </row>
    <row r="766" spans="1:50">
      <c r="A766" s="1">
        <v>765</v>
      </c>
      <c r="H766" s="16"/>
      <c r="I766" s="17"/>
      <c r="J766" s="17"/>
      <c r="K766" s="17"/>
      <c r="L766" s="17"/>
      <c r="AA766" s="16"/>
      <c r="AB766" s="17"/>
      <c r="AC766" s="17"/>
      <c r="AO766" s="140"/>
      <c r="AP766" s="141"/>
      <c r="AQ766" s="141"/>
      <c r="AR766" s="141"/>
      <c r="AS766" s="141"/>
      <c r="AT766" s="141"/>
      <c r="AU766" s="141"/>
      <c r="AV766" s="141"/>
      <c r="AW766" s="141"/>
      <c r="AX766" s="142"/>
    </row>
    <row r="767" spans="1:50">
      <c r="A767" s="1">
        <v>766</v>
      </c>
      <c r="H767" s="16"/>
      <c r="I767" s="17"/>
      <c r="J767" s="17"/>
      <c r="K767" s="17"/>
      <c r="L767" s="17"/>
      <c r="AA767" s="16"/>
      <c r="AB767" s="17"/>
      <c r="AC767" s="17"/>
      <c r="AO767" s="140"/>
      <c r="AP767" s="141"/>
      <c r="AQ767" s="141"/>
      <c r="AR767" s="141"/>
      <c r="AS767" s="141"/>
      <c r="AT767" s="141"/>
      <c r="AU767" s="141"/>
      <c r="AV767" s="141"/>
      <c r="AW767" s="141"/>
      <c r="AX767" s="142"/>
    </row>
    <row r="768" spans="1:50">
      <c r="A768" s="1">
        <v>767</v>
      </c>
      <c r="H768" s="16"/>
      <c r="I768" s="17"/>
      <c r="J768" s="17"/>
      <c r="K768" s="17"/>
      <c r="L768" s="17"/>
      <c r="AA768" s="16"/>
      <c r="AB768" s="17"/>
      <c r="AC768" s="17"/>
      <c r="AO768" s="140"/>
      <c r="AP768" s="141"/>
      <c r="AQ768" s="141"/>
      <c r="AR768" s="141"/>
      <c r="AS768" s="141"/>
      <c r="AT768" s="141"/>
      <c r="AU768" s="141"/>
      <c r="AV768" s="141"/>
      <c r="AW768" s="141"/>
      <c r="AX768" s="142"/>
    </row>
    <row r="769" spans="1:50">
      <c r="A769" s="1">
        <v>768</v>
      </c>
      <c r="H769" s="16"/>
      <c r="I769" s="17"/>
      <c r="J769" s="17"/>
      <c r="K769" s="17"/>
      <c r="L769" s="17"/>
      <c r="AA769" s="16"/>
      <c r="AB769" s="17"/>
      <c r="AC769" s="17"/>
      <c r="AO769" s="140"/>
      <c r="AP769" s="141"/>
      <c r="AQ769" s="141"/>
      <c r="AR769" s="141"/>
      <c r="AS769" s="141"/>
      <c r="AT769" s="141"/>
      <c r="AU769" s="141"/>
      <c r="AV769" s="141"/>
      <c r="AW769" s="141"/>
      <c r="AX769" s="142"/>
    </row>
    <row r="770" spans="1:50">
      <c r="A770" s="1">
        <v>769</v>
      </c>
      <c r="H770" s="16"/>
      <c r="I770" s="17"/>
      <c r="J770" s="17"/>
      <c r="K770" s="17"/>
      <c r="L770" s="17"/>
      <c r="AA770" s="16"/>
      <c r="AB770" s="17"/>
      <c r="AC770" s="17"/>
      <c r="AO770" s="140"/>
      <c r="AP770" s="141"/>
      <c r="AQ770" s="141"/>
      <c r="AR770" s="141"/>
      <c r="AS770" s="141"/>
      <c r="AT770" s="141"/>
      <c r="AU770" s="141"/>
      <c r="AV770" s="141"/>
      <c r="AW770" s="141"/>
      <c r="AX770" s="142"/>
    </row>
    <row r="771" spans="1:50">
      <c r="A771" s="1">
        <v>770</v>
      </c>
      <c r="H771" s="16"/>
      <c r="I771" s="17"/>
      <c r="J771" s="17"/>
      <c r="K771" s="17"/>
      <c r="L771" s="17"/>
      <c r="AA771" s="16"/>
      <c r="AB771" s="17"/>
      <c r="AC771" s="17"/>
      <c r="AO771" s="140"/>
      <c r="AP771" s="141"/>
      <c r="AQ771" s="141"/>
      <c r="AR771" s="141"/>
      <c r="AS771" s="141"/>
      <c r="AT771" s="141"/>
      <c r="AU771" s="141"/>
      <c r="AV771" s="141"/>
      <c r="AW771" s="141"/>
      <c r="AX771" s="142"/>
    </row>
    <row r="772" spans="1:50">
      <c r="A772" s="1">
        <v>771</v>
      </c>
      <c r="H772" s="16"/>
      <c r="I772" s="17"/>
      <c r="J772" s="17"/>
      <c r="K772" s="17"/>
      <c r="L772" s="17"/>
      <c r="AA772" s="16"/>
      <c r="AB772" s="17"/>
      <c r="AC772" s="17"/>
      <c r="AO772" s="140"/>
      <c r="AP772" s="141"/>
      <c r="AQ772" s="141"/>
      <c r="AR772" s="141"/>
      <c r="AS772" s="141"/>
      <c r="AT772" s="141"/>
      <c r="AU772" s="141"/>
      <c r="AV772" s="141"/>
      <c r="AW772" s="141"/>
      <c r="AX772" s="142"/>
    </row>
    <row r="773" spans="1:50">
      <c r="A773" s="1">
        <v>772</v>
      </c>
      <c r="H773" s="16"/>
      <c r="I773" s="17"/>
      <c r="J773" s="17"/>
      <c r="K773" s="17"/>
      <c r="L773" s="17"/>
      <c r="AA773" s="16"/>
      <c r="AB773" s="17"/>
      <c r="AC773" s="17"/>
      <c r="AO773" s="140"/>
      <c r="AP773" s="141"/>
      <c r="AQ773" s="141"/>
      <c r="AR773" s="141"/>
      <c r="AS773" s="141"/>
      <c r="AT773" s="141"/>
      <c r="AU773" s="141"/>
      <c r="AV773" s="141"/>
      <c r="AW773" s="141"/>
      <c r="AX773" s="142"/>
    </row>
    <row r="774" spans="1:50">
      <c r="A774" s="1">
        <v>773</v>
      </c>
      <c r="H774" s="16"/>
      <c r="I774" s="17"/>
      <c r="J774" s="17"/>
      <c r="K774" s="17"/>
      <c r="L774" s="17"/>
      <c r="AA774" s="16"/>
      <c r="AB774" s="17"/>
      <c r="AC774" s="17"/>
      <c r="AO774" s="140"/>
      <c r="AP774" s="141"/>
      <c r="AQ774" s="141"/>
      <c r="AR774" s="141"/>
      <c r="AS774" s="141"/>
      <c r="AT774" s="141"/>
      <c r="AU774" s="141"/>
      <c r="AV774" s="141"/>
      <c r="AW774" s="141"/>
      <c r="AX774" s="142"/>
    </row>
    <row r="775" spans="1:50">
      <c r="A775" s="1">
        <v>774</v>
      </c>
      <c r="H775" s="16"/>
      <c r="I775" s="17"/>
      <c r="J775" s="17"/>
      <c r="K775" s="17"/>
      <c r="L775" s="17"/>
      <c r="AA775" s="16"/>
      <c r="AB775" s="17"/>
      <c r="AC775" s="17"/>
      <c r="AO775" s="140"/>
      <c r="AP775" s="141"/>
      <c r="AQ775" s="141"/>
      <c r="AR775" s="141"/>
      <c r="AS775" s="141"/>
      <c r="AT775" s="141"/>
      <c r="AU775" s="141"/>
      <c r="AV775" s="141"/>
      <c r="AW775" s="141"/>
      <c r="AX775" s="142"/>
    </row>
    <row r="776" spans="1:50">
      <c r="A776" s="1">
        <v>775</v>
      </c>
      <c r="H776" s="16"/>
      <c r="I776" s="17"/>
      <c r="J776" s="17"/>
      <c r="K776" s="17"/>
      <c r="L776" s="17"/>
      <c r="AA776" s="16"/>
      <c r="AB776" s="17"/>
      <c r="AC776" s="17"/>
      <c r="AO776" s="140"/>
      <c r="AP776" s="141"/>
      <c r="AQ776" s="141"/>
      <c r="AR776" s="141"/>
      <c r="AS776" s="141"/>
      <c r="AT776" s="141"/>
      <c r="AU776" s="141"/>
      <c r="AV776" s="141"/>
      <c r="AW776" s="141"/>
      <c r="AX776" s="142"/>
    </row>
    <row r="777" spans="1:50">
      <c r="A777" s="1">
        <v>776</v>
      </c>
      <c r="H777" s="16"/>
      <c r="I777" s="17"/>
      <c r="J777" s="17"/>
      <c r="K777" s="17"/>
      <c r="L777" s="17"/>
      <c r="AA777" s="16"/>
      <c r="AB777" s="17"/>
      <c r="AC777" s="17"/>
      <c r="AO777" s="140"/>
      <c r="AP777" s="141"/>
      <c r="AQ777" s="141"/>
      <c r="AR777" s="141"/>
      <c r="AS777" s="141"/>
      <c r="AT777" s="141"/>
      <c r="AU777" s="141"/>
      <c r="AV777" s="141"/>
      <c r="AW777" s="141"/>
      <c r="AX777" s="142"/>
    </row>
    <row r="778" spans="1:50">
      <c r="A778" s="1">
        <v>777</v>
      </c>
      <c r="H778" s="16"/>
      <c r="I778" s="17"/>
      <c r="J778" s="17"/>
      <c r="K778" s="17"/>
      <c r="L778" s="17"/>
      <c r="AA778" s="16"/>
      <c r="AB778" s="17"/>
      <c r="AC778" s="17"/>
      <c r="AO778" s="140"/>
      <c r="AP778" s="141"/>
      <c r="AQ778" s="141"/>
      <c r="AR778" s="141"/>
      <c r="AS778" s="141"/>
      <c r="AT778" s="141"/>
      <c r="AU778" s="141"/>
      <c r="AV778" s="141"/>
      <c r="AW778" s="141"/>
      <c r="AX778" s="142"/>
    </row>
    <row r="779" spans="1:50">
      <c r="A779" s="1">
        <v>778</v>
      </c>
      <c r="H779" s="16"/>
      <c r="I779" s="17"/>
      <c r="J779" s="17"/>
      <c r="K779" s="17"/>
      <c r="L779" s="17"/>
      <c r="AA779" s="16"/>
      <c r="AB779" s="17"/>
      <c r="AC779" s="17"/>
      <c r="AO779" s="140"/>
      <c r="AP779" s="141"/>
      <c r="AQ779" s="141"/>
      <c r="AR779" s="141"/>
      <c r="AS779" s="141"/>
      <c r="AT779" s="141"/>
      <c r="AU779" s="141"/>
      <c r="AV779" s="141"/>
      <c r="AW779" s="141"/>
      <c r="AX779" s="142"/>
    </row>
    <row r="780" spans="1:50">
      <c r="A780" s="1">
        <v>779</v>
      </c>
      <c r="H780" s="16"/>
      <c r="I780" s="17"/>
      <c r="J780" s="17"/>
      <c r="K780" s="17"/>
      <c r="L780" s="17"/>
      <c r="AA780" s="16"/>
      <c r="AB780" s="17"/>
      <c r="AC780" s="17"/>
      <c r="AO780" s="140"/>
      <c r="AP780" s="141"/>
      <c r="AQ780" s="141"/>
      <c r="AR780" s="141"/>
      <c r="AS780" s="141"/>
      <c r="AT780" s="141"/>
      <c r="AU780" s="141"/>
      <c r="AV780" s="141"/>
      <c r="AW780" s="141"/>
      <c r="AX780" s="142"/>
    </row>
    <row r="781" spans="1:50">
      <c r="A781" s="1">
        <v>780</v>
      </c>
      <c r="H781" s="16"/>
      <c r="I781" s="17"/>
      <c r="J781" s="17"/>
      <c r="K781" s="17"/>
      <c r="L781" s="17"/>
      <c r="AA781" s="16"/>
      <c r="AB781" s="17"/>
      <c r="AC781" s="17"/>
      <c r="AO781" s="140"/>
      <c r="AP781" s="141"/>
      <c r="AQ781" s="141"/>
      <c r="AR781" s="141"/>
      <c r="AS781" s="141"/>
      <c r="AT781" s="141"/>
      <c r="AU781" s="141"/>
      <c r="AV781" s="141"/>
      <c r="AW781" s="141"/>
      <c r="AX781" s="142"/>
    </row>
    <row r="782" spans="1:50">
      <c r="A782" s="1">
        <v>781</v>
      </c>
      <c r="H782" s="16"/>
      <c r="I782" s="17"/>
      <c r="J782" s="17"/>
      <c r="K782" s="17"/>
      <c r="L782" s="17"/>
      <c r="AA782" s="16"/>
      <c r="AB782" s="17"/>
      <c r="AC782" s="17"/>
      <c r="AO782" s="140"/>
      <c r="AP782" s="141"/>
      <c r="AQ782" s="141"/>
      <c r="AR782" s="141"/>
      <c r="AS782" s="141"/>
      <c r="AT782" s="141"/>
      <c r="AU782" s="141"/>
      <c r="AV782" s="141"/>
      <c r="AW782" s="141"/>
      <c r="AX782" s="142"/>
    </row>
    <row r="783" spans="1:50">
      <c r="A783" s="1">
        <v>782</v>
      </c>
      <c r="H783" s="16"/>
      <c r="I783" s="17"/>
      <c r="J783" s="17"/>
      <c r="K783" s="17"/>
      <c r="L783" s="17"/>
      <c r="AA783" s="16"/>
      <c r="AB783" s="17"/>
      <c r="AC783" s="17"/>
      <c r="AO783" s="140"/>
      <c r="AP783" s="141"/>
      <c r="AQ783" s="141"/>
      <c r="AR783" s="141"/>
      <c r="AS783" s="141"/>
      <c r="AT783" s="141"/>
      <c r="AU783" s="141"/>
      <c r="AV783" s="141"/>
      <c r="AW783" s="141"/>
      <c r="AX783" s="142"/>
    </row>
    <row r="784" spans="1:50">
      <c r="A784" s="1">
        <v>783</v>
      </c>
      <c r="H784" s="16"/>
      <c r="I784" s="17"/>
      <c r="J784" s="17"/>
      <c r="K784" s="17"/>
      <c r="L784" s="17"/>
      <c r="AA784" s="16"/>
      <c r="AB784" s="17"/>
      <c r="AC784" s="17"/>
      <c r="AO784" s="140"/>
      <c r="AP784" s="141"/>
      <c r="AQ784" s="141"/>
      <c r="AR784" s="141"/>
      <c r="AS784" s="141"/>
      <c r="AT784" s="141"/>
      <c r="AU784" s="141"/>
      <c r="AV784" s="141"/>
      <c r="AW784" s="141"/>
      <c r="AX784" s="142"/>
    </row>
    <row r="785" spans="1:50">
      <c r="A785" s="1">
        <v>784</v>
      </c>
      <c r="H785" s="16"/>
      <c r="I785" s="17"/>
      <c r="J785" s="17"/>
      <c r="K785" s="17"/>
      <c r="L785" s="17"/>
      <c r="AA785" s="16"/>
      <c r="AB785" s="17"/>
      <c r="AC785" s="17"/>
      <c r="AO785" s="140"/>
      <c r="AP785" s="141"/>
      <c r="AQ785" s="141"/>
      <c r="AR785" s="141"/>
      <c r="AS785" s="141"/>
      <c r="AT785" s="141"/>
      <c r="AU785" s="141"/>
      <c r="AV785" s="141"/>
      <c r="AW785" s="141"/>
      <c r="AX785" s="142"/>
    </row>
    <row r="786" spans="1:50">
      <c r="A786" s="1">
        <v>785</v>
      </c>
      <c r="H786" s="16"/>
      <c r="I786" s="17"/>
      <c r="J786" s="17"/>
      <c r="K786" s="17"/>
      <c r="L786" s="17"/>
      <c r="AA786" s="16"/>
      <c r="AB786" s="17"/>
      <c r="AC786" s="17"/>
      <c r="AO786" s="140"/>
      <c r="AP786" s="141"/>
      <c r="AQ786" s="141"/>
      <c r="AR786" s="141"/>
      <c r="AS786" s="141"/>
      <c r="AT786" s="141"/>
      <c r="AU786" s="141"/>
      <c r="AV786" s="141"/>
      <c r="AW786" s="141"/>
      <c r="AX786" s="142"/>
    </row>
    <row r="787" spans="1:50">
      <c r="A787" s="1">
        <v>786</v>
      </c>
      <c r="H787" s="16"/>
      <c r="I787" s="17"/>
      <c r="J787" s="17"/>
      <c r="K787" s="17"/>
      <c r="L787" s="17"/>
      <c r="AA787" s="16"/>
      <c r="AB787" s="17"/>
      <c r="AC787" s="17"/>
      <c r="AO787" s="140"/>
      <c r="AP787" s="141"/>
      <c r="AQ787" s="141"/>
      <c r="AR787" s="141"/>
      <c r="AS787" s="141"/>
      <c r="AT787" s="141"/>
      <c r="AU787" s="141"/>
      <c r="AV787" s="141"/>
      <c r="AW787" s="141"/>
      <c r="AX787" s="142"/>
    </row>
    <row r="788" spans="1:50">
      <c r="A788" s="1">
        <v>787</v>
      </c>
      <c r="H788" s="16"/>
      <c r="I788" s="17"/>
      <c r="J788" s="17"/>
      <c r="K788" s="17"/>
      <c r="L788" s="17"/>
      <c r="AA788" s="16"/>
      <c r="AB788" s="17"/>
      <c r="AC788" s="17"/>
      <c r="AO788" s="140"/>
      <c r="AP788" s="141"/>
      <c r="AQ788" s="141"/>
      <c r="AR788" s="141"/>
      <c r="AS788" s="141"/>
      <c r="AT788" s="141"/>
      <c r="AU788" s="141"/>
      <c r="AV788" s="141"/>
      <c r="AW788" s="141"/>
      <c r="AX788" s="142"/>
    </row>
    <row r="789" spans="1:50">
      <c r="A789" s="1">
        <v>788</v>
      </c>
      <c r="H789" s="16"/>
      <c r="I789" s="17"/>
      <c r="J789" s="17"/>
      <c r="K789" s="17"/>
      <c r="L789" s="17"/>
      <c r="AA789" s="16"/>
      <c r="AB789" s="17"/>
      <c r="AC789" s="17"/>
      <c r="AO789" s="140"/>
      <c r="AP789" s="141"/>
      <c r="AQ789" s="141"/>
      <c r="AR789" s="141"/>
      <c r="AS789" s="141"/>
      <c r="AT789" s="141"/>
      <c r="AU789" s="141"/>
      <c r="AV789" s="141"/>
      <c r="AW789" s="141"/>
      <c r="AX789" s="142"/>
    </row>
    <row r="790" spans="1:50">
      <c r="A790" s="1">
        <v>789</v>
      </c>
      <c r="H790" s="16"/>
      <c r="I790" s="17"/>
      <c r="J790" s="17"/>
      <c r="K790" s="17"/>
      <c r="L790" s="17"/>
      <c r="AA790" s="16"/>
      <c r="AB790" s="17"/>
      <c r="AC790" s="17"/>
      <c r="AO790" s="140"/>
      <c r="AP790" s="141"/>
      <c r="AQ790" s="141"/>
      <c r="AR790" s="141"/>
      <c r="AS790" s="141"/>
      <c r="AT790" s="141"/>
      <c r="AU790" s="141"/>
      <c r="AV790" s="141"/>
      <c r="AW790" s="141"/>
      <c r="AX790" s="142"/>
    </row>
    <row r="791" spans="1:50">
      <c r="A791" s="1">
        <v>790</v>
      </c>
      <c r="H791" s="16"/>
      <c r="I791" s="17"/>
      <c r="J791" s="17"/>
      <c r="K791" s="17"/>
      <c r="L791" s="17"/>
      <c r="AA791" s="16"/>
      <c r="AB791" s="17"/>
      <c r="AC791" s="17"/>
      <c r="AO791" s="140"/>
      <c r="AP791" s="141"/>
      <c r="AQ791" s="141"/>
      <c r="AR791" s="141"/>
      <c r="AS791" s="141"/>
      <c r="AT791" s="141"/>
      <c r="AU791" s="141"/>
      <c r="AV791" s="141"/>
      <c r="AW791" s="141"/>
      <c r="AX791" s="142"/>
    </row>
    <row r="792" spans="1:50">
      <c r="A792" s="1">
        <v>791</v>
      </c>
      <c r="H792" s="16"/>
      <c r="I792" s="17"/>
      <c r="J792" s="17"/>
      <c r="K792" s="17"/>
      <c r="L792" s="17"/>
      <c r="AA792" s="16"/>
      <c r="AB792" s="17"/>
      <c r="AC792" s="17"/>
      <c r="AO792" s="140"/>
      <c r="AP792" s="141"/>
      <c r="AQ792" s="141"/>
      <c r="AR792" s="141"/>
      <c r="AS792" s="141"/>
      <c r="AT792" s="141"/>
      <c r="AU792" s="141"/>
      <c r="AV792" s="141"/>
      <c r="AW792" s="141"/>
      <c r="AX792" s="142"/>
    </row>
    <row r="793" spans="1:50">
      <c r="A793" s="1">
        <v>792</v>
      </c>
      <c r="H793" s="16"/>
      <c r="I793" s="17"/>
      <c r="J793" s="17"/>
      <c r="K793" s="17"/>
      <c r="L793" s="17"/>
      <c r="AA793" s="16"/>
      <c r="AB793" s="17"/>
      <c r="AC793" s="17"/>
      <c r="AO793" s="140"/>
      <c r="AP793" s="141"/>
      <c r="AQ793" s="141"/>
      <c r="AR793" s="141"/>
      <c r="AS793" s="141"/>
      <c r="AT793" s="141"/>
      <c r="AU793" s="141"/>
      <c r="AV793" s="141"/>
      <c r="AW793" s="141"/>
      <c r="AX793" s="142"/>
    </row>
    <row r="794" spans="1:50">
      <c r="A794" s="1">
        <v>793</v>
      </c>
      <c r="H794" s="16"/>
      <c r="I794" s="17"/>
      <c r="J794" s="17"/>
      <c r="K794" s="17"/>
      <c r="L794" s="17"/>
      <c r="AA794" s="16"/>
      <c r="AB794" s="17"/>
      <c r="AC794" s="17"/>
      <c r="AO794" s="140"/>
      <c r="AP794" s="141"/>
      <c r="AQ794" s="141"/>
      <c r="AR794" s="141"/>
      <c r="AS794" s="141"/>
      <c r="AT794" s="141"/>
      <c r="AU794" s="141"/>
      <c r="AV794" s="141"/>
      <c r="AW794" s="141"/>
      <c r="AX794" s="142"/>
    </row>
    <row r="795" spans="1:50">
      <c r="A795" s="1">
        <v>794</v>
      </c>
      <c r="H795" s="16"/>
      <c r="I795" s="17"/>
      <c r="J795" s="17"/>
      <c r="K795" s="17"/>
      <c r="L795" s="17"/>
      <c r="AA795" s="16"/>
      <c r="AB795" s="17"/>
      <c r="AC795" s="17"/>
      <c r="AO795" s="140"/>
      <c r="AP795" s="141"/>
      <c r="AQ795" s="141"/>
      <c r="AR795" s="141"/>
      <c r="AS795" s="141"/>
      <c r="AT795" s="141"/>
      <c r="AU795" s="141"/>
      <c r="AV795" s="141"/>
      <c r="AW795" s="141"/>
      <c r="AX795" s="142"/>
    </row>
    <row r="796" spans="1:50">
      <c r="A796" s="1">
        <v>795</v>
      </c>
      <c r="H796" s="16"/>
      <c r="I796" s="17"/>
      <c r="J796" s="17"/>
      <c r="K796" s="17"/>
      <c r="L796" s="17"/>
      <c r="AA796" s="16"/>
      <c r="AB796" s="17"/>
      <c r="AC796" s="17"/>
      <c r="AO796" s="140"/>
      <c r="AP796" s="141"/>
      <c r="AQ796" s="141"/>
      <c r="AR796" s="141"/>
      <c r="AS796" s="141"/>
      <c r="AT796" s="141"/>
      <c r="AU796" s="141"/>
      <c r="AV796" s="141"/>
      <c r="AW796" s="141"/>
      <c r="AX796" s="142"/>
    </row>
    <row r="797" spans="1:50">
      <c r="A797" s="1">
        <v>796</v>
      </c>
      <c r="H797" s="16"/>
      <c r="I797" s="17"/>
      <c r="J797" s="17"/>
      <c r="K797" s="17"/>
      <c r="L797" s="17"/>
      <c r="AA797" s="16"/>
      <c r="AB797" s="17"/>
      <c r="AC797" s="17"/>
      <c r="AO797" s="140"/>
      <c r="AP797" s="141"/>
      <c r="AQ797" s="141"/>
      <c r="AR797" s="141"/>
      <c r="AS797" s="141"/>
      <c r="AT797" s="141"/>
      <c r="AU797" s="141"/>
      <c r="AV797" s="141"/>
      <c r="AW797" s="141"/>
      <c r="AX797" s="142"/>
    </row>
    <row r="798" spans="1:50">
      <c r="A798" s="1">
        <v>797</v>
      </c>
      <c r="H798" s="16"/>
      <c r="I798" s="17"/>
      <c r="J798" s="17"/>
      <c r="K798" s="17"/>
      <c r="L798" s="17"/>
      <c r="AA798" s="16"/>
      <c r="AB798" s="17"/>
      <c r="AC798" s="17"/>
      <c r="AO798" s="140"/>
      <c r="AP798" s="141"/>
      <c r="AQ798" s="141"/>
      <c r="AR798" s="141"/>
      <c r="AS798" s="141"/>
      <c r="AT798" s="141"/>
      <c r="AU798" s="141"/>
      <c r="AV798" s="141"/>
      <c r="AW798" s="141"/>
      <c r="AX798" s="142"/>
    </row>
    <row r="799" spans="1:50">
      <c r="A799" s="1">
        <v>798</v>
      </c>
      <c r="H799" s="16"/>
      <c r="I799" s="17"/>
      <c r="J799" s="17"/>
      <c r="K799" s="17"/>
      <c r="L799" s="17"/>
      <c r="AA799" s="16"/>
      <c r="AB799" s="17"/>
      <c r="AC799" s="17"/>
      <c r="AO799" s="140"/>
      <c r="AP799" s="141"/>
      <c r="AQ799" s="141"/>
      <c r="AR799" s="141"/>
      <c r="AS799" s="141"/>
      <c r="AT799" s="141"/>
      <c r="AU799" s="141"/>
      <c r="AV799" s="141"/>
      <c r="AW799" s="141"/>
      <c r="AX799" s="142"/>
    </row>
    <row r="800" spans="1:50">
      <c r="A800" s="1">
        <v>799</v>
      </c>
      <c r="H800" s="16"/>
      <c r="I800" s="17"/>
      <c r="J800" s="17"/>
      <c r="K800" s="17"/>
      <c r="L800" s="17"/>
      <c r="AA800" s="16"/>
      <c r="AB800" s="17"/>
      <c r="AC800" s="17"/>
      <c r="AO800" s="140"/>
      <c r="AP800" s="141"/>
      <c r="AQ800" s="141"/>
      <c r="AR800" s="141"/>
      <c r="AS800" s="141"/>
      <c r="AT800" s="141"/>
      <c r="AU800" s="141"/>
      <c r="AV800" s="141"/>
      <c r="AW800" s="141"/>
      <c r="AX800" s="142"/>
    </row>
    <row r="801" spans="1:50">
      <c r="A801" s="1">
        <v>800</v>
      </c>
      <c r="H801" s="16"/>
      <c r="I801" s="17"/>
      <c r="J801" s="17"/>
      <c r="K801" s="17"/>
      <c r="L801" s="17"/>
      <c r="AA801" s="16"/>
      <c r="AB801" s="17"/>
      <c r="AC801" s="17"/>
      <c r="AO801" s="140"/>
      <c r="AP801" s="141"/>
      <c r="AQ801" s="141"/>
      <c r="AR801" s="141"/>
      <c r="AS801" s="141"/>
      <c r="AT801" s="141"/>
      <c r="AU801" s="141"/>
      <c r="AV801" s="141"/>
      <c r="AW801" s="141"/>
      <c r="AX801" s="142"/>
    </row>
    <row r="802" spans="1:50">
      <c r="A802" s="1">
        <v>801</v>
      </c>
      <c r="H802" s="16"/>
      <c r="I802" s="17"/>
      <c r="J802" s="17"/>
      <c r="K802" s="17"/>
      <c r="L802" s="17"/>
      <c r="AA802" s="16"/>
      <c r="AB802" s="17"/>
      <c r="AC802" s="17"/>
      <c r="AO802" s="140"/>
      <c r="AP802" s="141"/>
      <c r="AQ802" s="141"/>
      <c r="AR802" s="141"/>
      <c r="AS802" s="141"/>
      <c r="AT802" s="141"/>
      <c r="AU802" s="141"/>
      <c r="AV802" s="141"/>
      <c r="AW802" s="141"/>
      <c r="AX802" s="142"/>
    </row>
    <row r="803" spans="1:50">
      <c r="A803" s="1">
        <v>802</v>
      </c>
      <c r="H803" s="16"/>
      <c r="I803" s="17"/>
      <c r="J803" s="17"/>
      <c r="K803" s="17"/>
      <c r="L803" s="17"/>
      <c r="AA803" s="16"/>
      <c r="AB803" s="17"/>
      <c r="AC803" s="17"/>
      <c r="AO803" s="140"/>
      <c r="AP803" s="141"/>
      <c r="AQ803" s="141"/>
      <c r="AR803" s="141"/>
      <c r="AS803" s="141"/>
      <c r="AT803" s="141"/>
      <c r="AU803" s="141"/>
      <c r="AV803" s="141"/>
      <c r="AW803" s="141"/>
      <c r="AX803" s="142"/>
    </row>
    <row r="804" spans="1:50">
      <c r="A804" s="1">
        <v>803</v>
      </c>
      <c r="H804" s="16"/>
      <c r="I804" s="17"/>
      <c r="J804" s="17"/>
      <c r="K804" s="17"/>
      <c r="L804" s="17"/>
      <c r="AA804" s="16"/>
      <c r="AB804" s="17"/>
      <c r="AC804" s="17"/>
      <c r="AO804" s="140"/>
      <c r="AP804" s="141"/>
      <c r="AQ804" s="141"/>
      <c r="AR804" s="141"/>
      <c r="AS804" s="141"/>
      <c r="AT804" s="141"/>
      <c r="AU804" s="141"/>
      <c r="AV804" s="141"/>
      <c r="AW804" s="141"/>
      <c r="AX804" s="142"/>
    </row>
    <row r="805" spans="1:50">
      <c r="A805" s="1">
        <v>804</v>
      </c>
      <c r="H805" s="16"/>
      <c r="I805" s="17"/>
      <c r="J805" s="17"/>
      <c r="K805" s="17"/>
      <c r="L805" s="17"/>
      <c r="AA805" s="16"/>
      <c r="AB805" s="17"/>
      <c r="AC805" s="17"/>
      <c r="AO805" s="140"/>
      <c r="AP805" s="141"/>
      <c r="AQ805" s="141"/>
      <c r="AR805" s="141"/>
      <c r="AS805" s="141"/>
      <c r="AT805" s="141"/>
      <c r="AU805" s="141"/>
      <c r="AV805" s="141"/>
      <c r="AW805" s="141"/>
      <c r="AX805" s="142"/>
    </row>
    <row r="806" spans="1:50">
      <c r="A806" s="1">
        <v>805</v>
      </c>
      <c r="H806" s="16"/>
      <c r="I806" s="17"/>
      <c r="J806" s="17"/>
      <c r="K806" s="17"/>
      <c r="L806" s="17"/>
      <c r="AA806" s="16"/>
      <c r="AB806" s="17"/>
      <c r="AC806" s="17"/>
      <c r="AO806" s="140"/>
      <c r="AP806" s="141"/>
      <c r="AQ806" s="141"/>
      <c r="AR806" s="141"/>
      <c r="AS806" s="141"/>
      <c r="AT806" s="141"/>
      <c r="AU806" s="141"/>
      <c r="AV806" s="141"/>
      <c r="AW806" s="141"/>
      <c r="AX806" s="142"/>
    </row>
    <row r="807" spans="1:50">
      <c r="A807" s="1">
        <v>806</v>
      </c>
      <c r="H807" s="16"/>
      <c r="I807" s="17"/>
      <c r="J807" s="17"/>
      <c r="K807" s="17"/>
      <c r="L807" s="17"/>
      <c r="AA807" s="16"/>
      <c r="AB807" s="17"/>
      <c r="AC807" s="17"/>
      <c r="AO807" s="140"/>
      <c r="AP807" s="141"/>
      <c r="AQ807" s="141"/>
      <c r="AR807" s="141"/>
      <c r="AS807" s="141"/>
      <c r="AT807" s="141"/>
      <c r="AU807" s="141"/>
      <c r="AV807" s="141"/>
      <c r="AW807" s="141"/>
      <c r="AX807" s="142"/>
    </row>
    <row r="808" spans="1:50">
      <c r="A808" s="1">
        <v>807</v>
      </c>
      <c r="H808" s="16"/>
      <c r="I808" s="17"/>
      <c r="J808" s="17"/>
      <c r="K808" s="17"/>
      <c r="L808" s="17"/>
      <c r="AA808" s="16"/>
      <c r="AB808" s="17"/>
      <c r="AC808" s="17"/>
      <c r="AO808" s="140"/>
      <c r="AP808" s="141"/>
      <c r="AQ808" s="141"/>
      <c r="AR808" s="141"/>
      <c r="AS808" s="141"/>
      <c r="AT808" s="141"/>
      <c r="AU808" s="141"/>
      <c r="AV808" s="141"/>
      <c r="AW808" s="141"/>
      <c r="AX808" s="142"/>
    </row>
    <row r="809" spans="1:50">
      <c r="A809" s="1">
        <v>808</v>
      </c>
      <c r="H809" s="16"/>
      <c r="I809" s="17"/>
      <c r="J809" s="17"/>
      <c r="K809" s="17"/>
      <c r="L809" s="17"/>
      <c r="AA809" s="16"/>
      <c r="AB809" s="17"/>
      <c r="AC809" s="17"/>
      <c r="AO809" s="140"/>
      <c r="AP809" s="141"/>
      <c r="AQ809" s="141"/>
      <c r="AR809" s="141"/>
      <c r="AS809" s="141"/>
      <c r="AT809" s="141"/>
      <c r="AU809" s="141"/>
      <c r="AV809" s="141"/>
      <c r="AW809" s="141"/>
      <c r="AX809" s="142"/>
    </row>
    <row r="810" spans="1:50">
      <c r="A810" s="1">
        <v>809</v>
      </c>
      <c r="H810" s="16"/>
      <c r="I810" s="17"/>
      <c r="J810" s="17"/>
      <c r="K810" s="17"/>
      <c r="L810" s="17"/>
      <c r="AA810" s="16"/>
      <c r="AB810" s="17"/>
      <c r="AC810" s="17"/>
      <c r="AO810" s="140"/>
      <c r="AP810" s="141"/>
      <c r="AQ810" s="141"/>
      <c r="AR810" s="141"/>
      <c r="AS810" s="141"/>
      <c r="AT810" s="141"/>
      <c r="AU810" s="141"/>
      <c r="AV810" s="141"/>
      <c r="AW810" s="141"/>
      <c r="AX810" s="142"/>
    </row>
    <row r="811" spans="1:50">
      <c r="A811" s="1">
        <v>810</v>
      </c>
      <c r="H811" s="16"/>
      <c r="I811" s="17"/>
      <c r="J811" s="17"/>
      <c r="K811" s="17"/>
      <c r="L811" s="17"/>
      <c r="AA811" s="16"/>
      <c r="AB811" s="17"/>
      <c r="AC811" s="17"/>
      <c r="AO811" s="140"/>
      <c r="AP811" s="141"/>
      <c r="AQ811" s="141"/>
      <c r="AR811" s="141"/>
      <c r="AS811" s="141"/>
      <c r="AT811" s="141"/>
      <c r="AU811" s="141"/>
      <c r="AV811" s="141"/>
      <c r="AW811" s="141"/>
      <c r="AX811" s="142"/>
    </row>
    <row r="812" spans="1:50">
      <c r="A812" s="1">
        <v>811</v>
      </c>
      <c r="H812" s="16"/>
      <c r="I812" s="17"/>
      <c r="J812" s="17"/>
      <c r="K812" s="17"/>
      <c r="L812" s="17"/>
      <c r="AA812" s="16"/>
      <c r="AB812" s="17"/>
      <c r="AC812" s="17"/>
      <c r="AO812" s="140"/>
      <c r="AP812" s="141"/>
      <c r="AQ812" s="141"/>
      <c r="AR812" s="141"/>
      <c r="AS812" s="141"/>
      <c r="AT812" s="141"/>
      <c r="AU812" s="141"/>
      <c r="AV812" s="141"/>
      <c r="AW812" s="141"/>
      <c r="AX812" s="142"/>
    </row>
    <row r="813" spans="1:50">
      <c r="A813" s="1">
        <v>812</v>
      </c>
      <c r="H813" s="16"/>
      <c r="I813" s="17"/>
      <c r="J813" s="17"/>
      <c r="K813" s="17"/>
      <c r="L813" s="17"/>
      <c r="AA813" s="16"/>
      <c r="AB813" s="17"/>
      <c r="AC813" s="17"/>
      <c r="AO813" s="140"/>
      <c r="AP813" s="141"/>
      <c r="AQ813" s="141"/>
      <c r="AR813" s="141"/>
      <c r="AS813" s="141"/>
      <c r="AT813" s="141"/>
      <c r="AU813" s="141"/>
      <c r="AV813" s="141"/>
      <c r="AW813" s="141"/>
      <c r="AX813" s="142"/>
    </row>
    <row r="814" spans="1:50">
      <c r="A814" s="1">
        <v>813</v>
      </c>
      <c r="H814" s="16"/>
      <c r="I814" s="17"/>
      <c r="J814" s="17"/>
      <c r="K814" s="17"/>
      <c r="L814" s="17"/>
      <c r="AA814" s="16"/>
      <c r="AB814" s="17"/>
      <c r="AC814" s="17"/>
      <c r="AO814" s="140"/>
      <c r="AP814" s="141"/>
      <c r="AQ814" s="141"/>
      <c r="AR814" s="141"/>
      <c r="AS814" s="141"/>
      <c r="AT814" s="141"/>
      <c r="AU814" s="141"/>
      <c r="AV814" s="141"/>
      <c r="AW814" s="141"/>
      <c r="AX814" s="142"/>
    </row>
    <row r="815" spans="1:50">
      <c r="A815" s="1">
        <v>814</v>
      </c>
      <c r="H815" s="16"/>
      <c r="I815" s="17"/>
      <c r="J815" s="17"/>
      <c r="K815" s="17"/>
      <c r="L815" s="17"/>
      <c r="AA815" s="16"/>
      <c r="AB815" s="17"/>
      <c r="AC815" s="17"/>
      <c r="AO815" s="140"/>
      <c r="AP815" s="141"/>
      <c r="AQ815" s="141"/>
      <c r="AR815" s="141"/>
      <c r="AS815" s="141"/>
      <c r="AT815" s="141"/>
      <c r="AU815" s="141"/>
      <c r="AV815" s="141"/>
      <c r="AW815" s="141"/>
      <c r="AX815" s="142"/>
    </row>
    <row r="816" spans="1:50">
      <c r="A816" s="1">
        <v>815</v>
      </c>
      <c r="H816" s="16"/>
      <c r="I816" s="17"/>
      <c r="J816" s="17"/>
      <c r="K816" s="17"/>
      <c r="L816" s="17"/>
      <c r="AA816" s="16"/>
      <c r="AB816" s="17"/>
      <c r="AC816" s="17"/>
      <c r="AO816" s="140"/>
      <c r="AP816" s="141"/>
      <c r="AQ816" s="141"/>
      <c r="AR816" s="141"/>
      <c r="AS816" s="141"/>
      <c r="AT816" s="141"/>
      <c r="AU816" s="141"/>
      <c r="AV816" s="141"/>
      <c r="AW816" s="141"/>
      <c r="AX816" s="142"/>
    </row>
    <row r="817" spans="1:50">
      <c r="A817" s="1">
        <v>816</v>
      </c>
      <c r="H817" s="16"/>
      <c r="I817" s="17"/>
      <c r="J817" s="17"/>
      <c r="K817" s="17"/>
      <c r="L817" s="17"/>
      <c r="AA817" s="16"/>
      <c r="AB817" s="17"/>
      <c r="AC817" s="17"/>
      <c r="AO817" s="140"/>
      <c r="AP817" s="141"/>
      <c r="AQ817" s="141"/>
      <c r="AR817" s="141"/>
      <c r="AS817" s="141"/>
      <c r="AT817" s="141"/>
      <c r="AU817" s="141"/>
      <c r="AV817" s="141"/>
      <c r="AW817" s="141"/>
      <c r="AX817" s="142"/>
    </row>
    <row r="818" spans="1:50">
      <c r="A818" s="1">
        <v>817</v>
      </c>
      <c r="H818" s="16"/>
      <c r="I818" s="17"/>
      <c r="J818" s="17"/>
      <c r="K818" s="17"/>
      <c r="L818" s="17"/>
      <c r="AA818" s="16"/>
      <c r="AB818" s="17"/>
      <c r="AC818" s="17"/>
      <c r="AO818" s="140"/>
      <c r="AP818" s="141"/>
      <c r="AQ818" s="141"/>
      <c r="AR818" s="141"/>
      <c r="AS818" s="141"/>
      <c r="AT818" s="141"/>
      <c r="AU818" s="141"/>
      <c r="AV818" s="141"/>
      <c r="AW818" s="141"/>
      <c r="AX818" s="142"/>
    </row>
    <row r="819" spans="1:50">
      <c r="A819" s="1">
        <v>818</v>
      </c>
      <c r="H819" s="16"/>
      <c r="I819" s="17"/>
      <c r="J819" s="17"/>
      <c r="K819" s="17"/>
      <c r="L819" s="17"/>
      <c r="AA819" s="16"/>
      <c r="AB819" s="17"/>
      <c r="AC819" s="17"/>
      <c r="AO819" s="140"/>
      <c r="AP819" s="141"/>
      <c r="AQ819" s="141"/>
      <c r="AR819" s="141"/>
      <c r="AS819" s="141"/>
      <c r="AT819" s="141"/>
      <c r="AU819" s="141"/>
      <c r="AV819" s="141"/>
      <c r="AW819" s="141"/>
      <c r="AX819" s="142"/>
    </row>
    <row r="820" spans="1:50">
      <c r="A820" s="1">
        <v>819</v>
      </c>
      <c r="H820" s="16"/>
      <c r="I820" s="17"/>
      <c r="J820" s="17"/>
      <c r="K820" s="17"/>
      <c r="L820" s="17"/>
      <c r="AA820" s="16"/>
      <c r="AB820" s="17"/>
      <c r="AC820" s="17"/>
      <c r="AO820" s="140"/>
      <c r="AP820" s="141"/>
      <c r="AQ820" s="141"/>
      <c r="AR820" s="141"/>
      <c r="AS820" s="141"/>
      <c r="AT820" s="141"/>
      <c r="AU820" s="141"/>
      <c r="AV820" s="141"/>
      <c r="AW820" s="141"/>
      <c r="AX820" s="142"/>
    </row>
    <row r="821" spans="1:50">
      <c r="A821" s="1">
        <v>820</v>
      </c>
      <c r="H821" s="16"/>
      <c r="I821" s="17"/>
      <c r="J821" s="17"/>
      <c r="K821" s="17"/>
      <c r="L821" s="17"/>
      <c r="AA821" s="16"/>
      <c r="AB821" s="17"/>
      <c r="AC821" s="17"/>
      <c r="AO821" s="140"/>
      <c r="AP821" s="141"/>
      <c r="AQ821" s="141"/>
      <c r="AR821" s="141"/>
      <c r="AS821" s="141"/>
      <c r="AT821" s="141"/>
      <c r="AU821" s="141"/>
      <c r="AV821" s="141"/>
      <c r="AW821" s="141"/>
      <c r="AX821" s="142"/>
    </row>
    <row r="822" spans="1:50">
      <c r="A822" s="1">
        <v>821</v>
      </c>
      <c r="H822" s="16"/>
      <c r="I822" s="17"/>
      <c r="J822" s="17"/>
      <c r="K822" s="17"/>
      <c r="L822" s="17"/>
      <c r="AA822" s="16"/>
      <c r="AB822" s="17"/>
      <c r="AC822" s="17"/>
      <c r="AO822" s="140"/>
      <c r="AP822" s="141"/>
      <c r="AQ822" s="141"/>
      <c r="AR822" s="141"/>
      <c r="AS822" s="141"/>
      <c r="AT822" s="141"/>
      <c r="AU822" s="141"/>
      <c r="AV822" s="141"/>
      <c r="AW822" s="141"/>
      <c r="AX822" s="142"/>
    </row>
    <row r="823" spans="1:50">
      <c r="A823" s="1">
        <v>822</v>
      </c>
      <c r="H823" s="16"/>
      <c r="I823" s="17"/>
      <c r="J823" s="17"/>
      <c r="K823" s="17"/>
      <c r="L823" s="17"/>
      <c r="AA823" s="16"/>
      <c r="AB823" s="17"/>
      <c r="AC823" s="17"/>
      <c r="AO823" s="140"/>
      <c r="AP823" s="141"/>
      <c r="AQ823" s="141"/>
      <c r="AR823" s="141"/>
      <c r="AS823" s="141"/>
      <c r="AT823" s="141"/>
      <c r="AU823" s="141"/>
      <c r="AV823" s="141"/>
      <c r="AW823" s="141"/>
      <c r="AX823" s="142"/>
    </row>
    <row r="824" spans="1:50">
      <c r="A824" s="1">
        <v>823</v>
      </c>
      <c r="H824" s="16"/>
      <c r="I824" s="17"/>
      <c r="J824" s="17"/>
      <c r="K824" s="17"/>
      <c r="L824" s="17"/>
      <c r="AA824" s="16"/>
      <c r="AB824" s="17"/>
      <c r="AC824" s="17"/>
      <c r="AO824" s="140"/>
      <c r="AP824" s="141"/>
      <c r="AQ824" s="141"/>
      <c r="AR824" s="141"/>
      <c r="AS824" s="141"/>
      <c r="AT824" s="141"/>
      <c r="AU824" s="141"/>
      <c r="AV824" s="141"/>
      <c r="AW824" s="141"/>
      <c r="AX824" s="142"/>
    </row>
    <row r="825" spans="1:50">
      <c r="A825" s="1">
        <v>824</v>
      </c>
      <c r="H825" s="16"/>
      <c r="I825" s="17"/>
      <c r="J825" s="17"/>
      <c r="K825" s="17"/>
      <c r="L825" s="17"/>
      <c r="AA825" s="16"/>
      <c r="AB825" s="17"/>
      <c r="AC825" s="17"/>
      <c r="AO825" s="140"/>
      <c r="AP825" s="141"/>
      <c r="AQ825" s="141"/>
      <c r="AR825" s="141"/>
      <c r="AS825" s="141"/>
      <c r="AT825" s="141"/>
      <c r="AU825" s="141"/>
      <c r="AV825" s="141"/>
      <c r="AW825" s="141"/>
      <c r="AX825" s="142"/>
    </row>
    <row r="826" spans="1:50">
      <c r="A826" s="1">
        <v>825</v>
      </c>
      <c r="H826" s="16"/>
      <c r="I826" s="17"/>
      <c r="J826" s="17"/>
      <c r="K826" s="17"/>
      <c r="L826" s="17"/>
      <c r="AA826" s="16"/>
      <c r="AB826" s="17"/>
      <c r="AC826" s="17"/>
      <c r="AO826" s="140"/>
      <c r="AP826" s="141"/>
      <c r="AQ826" s="141"/>
      <c r="AR826" s="141"/>
      <c r="AS826" s="141"/>
      <c r="AT826" s="141"/>
      <c r="AU826" s="141"/>
      <c r="AV826" s="141"/>
      <c r="AW826" s="141"/>
      <c r="AX826" s="142"/>
    </row>
    <row r="827" spans="1:50">
      <c r="A827" s="1">
        <v>826</v>
      </c>
      <c r="H827" s="16"/>
      <c r="I827" s="17"/>
      <c r="J827" s="17"/>
      <c r="K827" s="17"/>
      <c r="L827" s="17"/>
      <c r="AA827" s="16"/>
      <c r="AB827" s="17"/>
      <c r="AC827" s="17"/>
      <c r="AO827" s="140"/>
      <c r="AP827" s="141"/>
      <c r="AQ827" s="141"/>
      <c r="AR827" s="141"/>
      <c r="AS827" s="141"/>
      <c r="AT827" s="141"/>
      <c r="AU827" s="141"/>
      <c r="AV827" s="141"/>
      <c r="AW827" s="141"/>
      <c r="AX827" s="142"/>
    </row>
    <row r="828" spans="1:50">
      <c r="A828" s="1">
        <v>827</v>
      </c>
      <c r="H828" s="16"/>
      <c r="I828" s="17"/>
      <c r="J828" s="17"/>
      <c r="K828" s="17"/>
      <c r="L828" s="17"/>
      <c r="AA828" s="16"/>
      <c r="AB828" s="17"/>
      <c r="AC828" s="17"/>
      <c r="AO828" s="140"/>
      <c r="AP828" s="141"/>
      <c r="AQ828" s="141"/>
      <c r="AR828" s="141"/>
      <c r="AS828" s="141"/>
      <c r="AT828" s="141"/>
      <c r="AU828" s="141"/>
      <c r="AV828" s="141"/>
      <c r="AW828" s="141"/>
      <c r="AX828" s="142"/>
    </row>
    <row r="829" spans="1:50">
      <c r="A829" s="1">
        <v>828</v>
      </c>
      <c r="H829" s="16"/>
      <c r="I829" s="17"/>
      <c r="J829" s="17"/>
      <c r="K829" s="17"/>
      <c r="L829" s="17"/>
      <c r="AA829" s="16"/>
      <c r="AB829" s="17"/>
      <c r="AC829" s="17"/>
      <c r="AO829" s="140"/>
      <c r="AP829" s="141"/>
      <c r="AQ829" s="141"/>
      <c r="AR829" s="141"/>
      <c r="AS829" s="141"/>
      <c r="AT829" s="141"/>
      <c r="AU829" s="141"/>
      <c r="AV829" s="141"/>
      <c r="AW829" s="141"/>
      <c r="AX829" s="142"/>
    </row>
    <row r="830" spans="1:50">
      <c r="A830" s="1">
        <v>829</v>
      </c>
      <c r="H830" s="16"/>
      <c r="I830" s="17"/>
      <c r="J830" s="17"/>
      <c r="K830" s="17"/>
      <c r="L830" s="17"/>
      <c r="AA830" s="16"/>
      <c r="AB830" s="17"/>
      <c r="AC830" s="17"/>
      <c r="AO830" s="140"/>
      <c r="AP830" s="141"/>
      <c r="AQ830" s="141"/>
      <c r="AR830" s="141"/>
      <c r="AS830" s="141"/>
      <c r="AT830" s="141"/>
      <c r="AU830" s="141"/>
      <c r="AV830" s="141"/>
      <c r="AW830" s="141"/>
      <c r="AX830" s="142"/>
    </row>
    <row r="831" spans="1:50">
      <c r="A831" s="1">
        <v>830</v>
      </c>
      <c r="H831" s="16"/>
      <c r="I831" s="17"/>
      <c r="J831" s="17"/>
      <c r="K831" s="17"/>
      <c r="L831" s="17"/>
      <c r="AA831" s="16"/>
      <c r="AB831" s="17"/>
      <c r="AC831" s="17"/>
      <c r="AO831" s="140"/>
      <c r="AP831" s="141"/>
      <c r="AQ831" s="141"/>
      <c r="AR831" s="141"/>
      <c r="AS831" s="141"/>
      <c r="AT831" s="141"/>
      <c r="AU831" s="141"/>
      <c r="AV831" s="141"/>
      <c r="AW831" s="141"/>
      <c r="AX831" s="142"/>
    </row>
    <row r="832" spans="1:50">
      <c r="A832" s="1">
        <v>831</v>
      </c>
      <c r="H832" s="16"/>
      <c r="I832" s="17"/>
      <c r="J832" s="17"/>
      <c r="K832" s="17"/>
      <c r="L832" s="17"/>
      <c r="AA832" s="16"/>
      <c r="AB832" s="17"/>
      <c r="AC832" s="17"/>
      <c r="AO832" s="140"/>
      <c r="AP832" s="141"/>
      <c r="AQ832" s="141"/>
      <c r="AR832" s="141"/>
      <c r="AS832" s="141"/>
      <c r="AT832" s="141"/>
      <c r="AU832" s="141"/>
      <c r="AV832" s="141"/>
      <c r="AW832" s="141"/>
      <c r="AX832" s="142"/>
    </row>
    <row r="833" spans="1:50">
      <c r="A833" s="1">
        <v>832</v>
      </c>
      <c r="H833" s="16"/>
      <c r="I833" s="17"/>
      <c r="J833" s="17"/>
      <c r="K833" s="17"/>
      <c r="L833" s="17"/>
      <c r="AA833" s="16"/>
      <c r="AB833" s="17"/>
      <c r="AC833" s="17"/>
      <c r="AO833" s="140"/>
      <c r="AP833" s="141"/>
      <c r="AQ833" s="141"/>
      <c r="AR833" s="141"/>
      <c r="AS833" s="141"/>
      <c r="AT833" s="141"/>
      <c r="AU833" s="141"/>
      <c r="AV833" s="141"/>
      <c r="AW833" s="141"/>
      <c r="AX833" s="142"/>
    </row>
    <row r="834" spans="1:50">
      <c r="A834" s="1">
        <v>833</v>
      </c>
      <c r="H834" s="16"/>
      <c r="I834" s="17"/>
      <c r="J834" s="17"/>
      <c r="K834" s="17"/>
      <c r="L834" s="17"/>
      <c r="AA834" s="16"/>
      <c r="AB834" s="17"/>
      <c r="AC834" s="17"/>
      <c r="AO834" s="140"/>
      <c r="AP834" s="141"/>
      <c r="AQ834" s="141"/>
      <c r="AR834" s="141"/>
      <c r="AS834" s="141"/>
      <c r="AT834" s="141"/>
      <c r="AU834" s="141"/>
      <c r="AV834" s="141"/>
      <c r="AW834" s="141"/>
      <c r="AX834" s="142"/>
    </row>
    <row r="835" spans="1:50">
      <c r="A835" s="1">
        <v>834</v>
      </c>
      <c r="H835" s="16"/>
      <c r="I835" s="17"/>
      <c r="J835" s="17"/>
      <c r="K835" s="17"/>
      <c r="L835" s="17"/>
      <c r="AA835" s="16"/>
      <c r="AB835" s="17"/>
      <c r="AC835" s="17"/>
      <c r="AO835" s="140"/>
      <c r="AP835" s="141"/>
      <c r="AQ835" s="141"/>
      <c r="AR835" s="141"/>
      <c r="AS835" s="141"/>
      <c r="AT835" s="141"/>
      <c r="AU835" s="141"/>
      <c r="AV835" s="141"/>
      <c r="AW835" s="141"/>
      <c r="AX835" s="142"/>
    </row>
    <row r="836" spans="1:50">
      <c r="A836" s="1">
        <v>835</v>
      </c>
      <c r="H836" s="16"/>
      <c r="I836" s="17"/>
      <c r="J836" s="17"/>
      <c r="K836" s="17"/>
      <c r="L836" s="17"/>
      <c r="AA836" s="16"/>
      <c r="AB836" s="17"/>
      <c r="AC836" s="17"/>
      <c r="AO836" s="140"/>
      <c r="AP836" s="141"/>
      <c r="AQ836" s="141"/>
      <c r="AR836" s="141"/>
      <c r="AS836" s="141"/>
      <c r="AT836" s="141"/>
      <c r="AU836" s="141"/>
      <c r="AV836" s="141"/>
      <c r="AW836" s="141"/>
      <c r="AX836" s="142"/>
    </row>
    <row r="837" spans="1:50">
      <c r="A837" s="1">
        <v>836</v>
      </c>
      <c r="H837" s="16"/>
      <c r="I837" s="17"/>
      <c r="J837" s="17"/>
      <c r="K837" s="17"/>
      <c r="L837" s="17"/>
      <c r="AA837" s="16"/>
      <c r="AB837" s="17"/>
      <c r="AC837" s="17"/>
      <c r="AO837" s="140"/>
      <c r="AP837" s="141"/>
      <c r="AQ837" s="141"/>
      <c r="AR837" s="141"/>
      <c r="AS837" s="141"/>
      <c r="AT837" s="141"/>
      <c r="AU837" s="141"/>
      <c r="AV837" s="141"/>
      <c r="AW837" s="141"/>
      <c r="AX837" s="142"/>
    </row>
    <row r="838" spans="1:50">
      <c r="A838" s="1">
        <v>837</v>
      </c>
      <c r="H838" s="16"/>
      <c r="I838" s="17"/>
      <c r="J838" s="17"/>
      <c r="K838" s="17"/>
      <c r="L838" s="17"/>
      <c r="AA838" s="16"/>
      <c r="AB838" s="17"/>
      <c r="AC838" s="17"/>
      <c r="AO838" s="140"/>
      <c r="AP838" s="141"/>
      <c r="AQ838" s="141"/>
      <c r="AR838" s="141"/>
      <c r="AS838" s="141"/>
      <c r="AT838" s="141"/>
      <c r="AU838" s="141"/>
      <c r="AV838" s="141"/>
      <c r="AW838" s="141"/>
      <c r="AX838" s="142"/>
    </row>
    <row r="839" spans="1:50">
      <c r="A839" s="1">
        <v>838</v>
      </c>
      <c r="H839" s="16"/>
      <c r="I839" s="17"/>
      <c r="J839" s="17"/>
      <c r="K839" s="17"/>
      <c r="L839" s="17"/>
      <c r="AA839" s="16"/>
      <c r="AB839" s="17"/>
      <c r="AC839" s="17"/>
      <c r="AO839" s="140"/>
      <c r="AP839" s="141"/>
      <c r="AQ839" s="141"/>
      <c r="AR839" s="141"/>
      <c r="AS839" s="141"/>
      <c r="AT839" s="141"/>
      <c r="AU839" s="141"/>
      <c r="AV839" s="141"/>
      <c r="AW839" s="141"/>
      <c r="AX839" s="142"/>
    </row>
    <row r="840" spans="1:50">
      <c r="A840" s="1">
        <v>839</v>
      </c>
      <c r="H840" s="16"/>
      <c r="I840" s="17"/>
      <c r="J840" s="17"/>
      <c r="K840" s="17"/>
      <c r="L840" s="17"/>
      <c r="AA840" s="16"/>
      <c r="AB840" s="17"/>
      <c r="AC840" s="17"/>
      <c r="AO840" s="140"/>
      <c r="AP840" s="141"/>
      <c r="AQ840" s="141"/>
      <c r="AR840" s="141"/>
      <c r="AS840" s="141"/>
      <c r="AT840" s="141"/>
      <c r="AU840" s="141"/>
      <c r="AV840" s="141"/>
      <c r="AW840" s="141"/>
      <c r="AX840" s="142"/>
    </row>
    <row r="841" spans="1:50">
      <c r="A841" s="1">
        <v>840</v>
      </c>
      <c r="H841" s="16"/>
      <c r="I841" s="17"/>
      <c r="J841" s="17"/>
      <c r="K841" s="17"/>
      <c r="L841" s="17"/>
      <c r="AA841" s="16"/>
      <c r="AB841" s="17"/>
      <c r="AC841" s="17"/>
      <c r="AO841" s="140"/>
      <c r="AP841" s="141"/>
      <c r="AQ841" s="141"/>
      <c r="AR841" s="141"/>
      <c r="AS841" s="141"/>
      <c r="AT841" s="141"/>
      <c r="AU841" s="141"/>
      <c r="AV841" s="141"/>
      <c r="AW841" s="141"/>
      <c r="AX841" s="142"/>
    </row>
    <row r="842" spans="1:50">
      <c r="A842" s="1">
        <v>841</v>
      </c>
      <c r="H842" s="16"/>
      <c r="I842" s="17"/>
      <c r="J842" s="17"/>
      <c r="K842" s="17"/>
      <c r="L842" s="17"/>
      <c r="AA842" s="16"/>
      <c r="AB842" s="17"/>
      <c r="AC842" s="17"/>
      <c r="AO842" s="140"/>
      <c r="AP842" s="141"/>
      <c r="AQ842" s="141"/>
      <c r="AR842" s="141"/>
      <c r="AS842" s="141"/>
      <c r="AT842" s="141"/>
      <c r="AU842" s="141"/>
      <c r="AV842" s="141"/>
      <c r="AW842" s="141"/>
      <c r="AX842" s="142"/>
    </row>
    <row r="843" spans="1:50">
      <c r="A843" s="1">
        <v>842</v>
      </c>
      <c r="H843" s="16"/>
      <c r="I843" s="17"/>
      <c r="J843" s="17"/>
      <c r="K843" s="17"/>
      <c r="L843" s="17"/>
      <c r="AA843" s="16"/>
      <c r="AB843" s="17"/>
      <c r="AC843" s="17"/>
      <c r="AO843" s="140"/>
      <c r="AP843" s="141"/>
      <c r="AQ843" s="141"/>
      <c r="AR843" s="141"/>
      <c r="AS843" s="141"/>
      <c r="AT843" s="141"/>
      <c r="AU843" s="141"/>
      <c r="AV843" s="141"/>
      <c r="AW843" s="141"/>
      <c r="AX843" s="142"/>
    </row>
    <row r="844" spans="1:50">
      <c r="A844" s="1">
        <v>843</v>
      </c>
      <c r="H844" s="16"/>
      <c r="I844" s="17"/>
      <c r="J844" s="17"/>
      <c r="K844" s="17"/>
      <c r="L844" s="17"/>
      <c r="AA844" s="16"/>
      <c r="AB844" s="17"/>
      <c r="AC844" s="17"/>
      <c r="AO844" s="140"/>
      <c r="AP844" s="141"/>
      <c r="AQ844" s="141"/>
      <c r="AR844" s="141"/>
      <c r="AS844" s="141"/>
      <c r="AT844" s="141"/>
      <c r="AU844" s="141"/>
      <c r="AV844" s="141"/>
      <c r="AW844" s="141"/>
      <c r="AX844" s="142"/>
    </row>
    <row r="845" spans="1:50">
      <c r="A845" s="1">
        <v>844</v>
      </c>
      <c r="H845" s="16"/>
      <c r="I845" s="17"/>
      <c r="J845" s="17"/>
      <c r="K845" s="17"/>
      <c r="L845" s="17"/>
      <c r="AA845" s="16"/>
      <c r="AB845" s="17"/>
      <c r="AC845" s="17"/>
      <c r="AO845" s="140"/>
      <c r="AP845" s="141"/>
      <c r="AQ845" s="141"/>
      <c r="AR845" s="141"/>
      <c r="AS845" s="141"/>
      <c r="AT845" s="141"/>
      <c r="AU845" s="141"/>
      <c r="AV845" s="141"/>
      <c r="AW845" s="141"/>
      <c r="AX845" s="142"/>
    </row>
    <row r="846" spans="1:50">
      <c r="A846" s="1">
        <v>845</v>
      </c>
      <c r="H846" s="16"/>
      <c r="I846" s="17"/>
      <c r="J846" s="17"/>
      <c r="K846" s="17"/>
      <c r="L846" s="17"/>
      <c r="AA846" s="16"/>
      <c r="AB846" s="17"/>
      <c r="AC846" s="17"/>
      <c r="AO846" s="140"/>
      <c r="AP846" s="141"/>
      <c r="AQ846" s="141"/>
      <c r="AR846" s="141"/>
      <c r="AS846" s="141"/>
      <c r="AT846" s="141"/>
      <c r="AU846" s="141"/>
      <c r="AV846" s="141"/>
      <c r="AW846" s="141"/>
      <c r="AX846" s="142"/>
    </row>
    <row r="847" spans="1:50">
      <c r="A847" s="1">
        <v>846</v>
      </c>
      <c r="H847" s="16"/>
      <c r="I847" s="17"/>
      <c r="J847" s="17"/>
      <c r="K847" s="17"/>
      <c r="L847" s="17"/>
      <c r="AA847" s="16"/>
      <c r="AB847" s="17"/>
      <c r="AC847" s="17"/>
      <c r="AO847" s="140"/>
      <c r="AP847" s="141"/>
      <c r="AQ847" s="141"/>
      <c r="AR847" s="141"/>
      <c r="AS847" s="141"/>
      <c r="AT847" s="141"/>
      <c r="AU847" s="141"/>
      <c r="AV847" s="141"/>
      <c r="AW847" s="141"/>
      <c r="AX847" s="142"/>
    </row>
    <row r="848" spans="1:50">
      <c r="A848" s="1">
        <v>847</v>
      </c>
      <c r="H848" s="16"/>
      <c r="I848" s="17"/>
      <c r="J848" s="17"/>
      <c r="K848" s="17"/>
      <c r="L848" s="17"/>
      <c r="AA848" s="16"/>
      <c r="AB848" s="17"/>
      <c r="AC848" s="17"/>
      <c r="AO848" s="140"/>
      <c r="AP848" s="141"/>
      <c r="AQ848" s="141"/>
      <c r="AR848" s="141"/>
      <c r="AS848" s="141"/>
      <c r="AT848" s="141"/>
      <c r="AU848" s="141"/>
      <c r="AV848" s="141"/>
      <c r="AW848" s="141"/>
      <c r="AX848" s="142"/>
    </row>
    <row r="849" spans="1:50">
      <c r="A849" s="1">
        <v>848</v>
      </c>
      <c r="H849" s="16"/>
      <c r="I849" s="17"/>
      <c r="J849" s="17"/>
      <c r="K849" s="17"/>
      <c r="L849" s="17"/>
      <c r="AA849" s="16"/>
      <c r="AB849" s="17"/>
      <c r="AC849" s="17"/>
      <c r="AO849" s="140"/>
      <c r="AP849" s="141"/>
      <c r="AQ849" s="141"/>
      <c r="AR849" s="141"/>
      <c r="AS849" s="141"/>
      <c r="AT849" s="141"/>
      <c r="AU849" s="141"/>
      <c r="AV849" s="141"/>
      <c r="AW849" s="141"/>
      <c r="AX849" s="142"/>
    </row>
    <row r="850" spans="1:50">
      <c r="A850" s="1">
        <v>849</v>
      </c>
      <c r="H850" s="16"/>
      <c r="I850" s="17"/>
      <c r="J850" s="17"/>
      <c r="K850" s="17"/>
      <c r="L850" s="17"/>
      <c r="AA850" s="16"/>
      <c r="AB850" s="17"/>
      <c r="AC850" s="17"/>
      <c r="AO850" s="140"/>
      <c r="AP850" s="141"/>
      <c r="AQ850" s="141"/>
      <c r="AR850" s="141"/>
      <c r="AS850" s="141"/>
      <c r="AT850" s="141"/>
      <c r="AU850" s="141"/>
      <c r="AV850" s="141"/>
      <c r="AW850" s="141"/>
      <c r="AX850" s="142"/>
    </row>
    <row r="851" spans="1:50">
      <c r="A851" s="1">
        <v>850</v>
      </c>
      <c r="H851" s="16"/>
      <c r="I851" s="17"/>
      <c r="J851" s="17"/>
      <c r="K851" s="17"/>
      <c r="L851" s="17"/>
      <c r="AA851" s="16"/>
      <c r="AB851" s="17"/>
      <c r="AC851" s="17"/>
      <c r="AO851" s="140"/>
      <c r="AP851" s="141"/>
      <c r="AQ851" s="141"/>
      <c r="AR851" s="141"/>
      <c r="AS851" s="141"/>
      <c r="AT851" s="141"/>
      <c r="AU851" s="141"/>
      <c r="AV851" s="141"/>
      <c r="AW851" s="141"/>
      <c r="AX851" s="142"/>
    </row>
    <row r="852" spans="1:50">
      <c r="A852" s="1">
        <v>851</v>
      </c>
      <c r="H852" s="16"/>
      <c r="I852" s="17"/>
      <c r="J852" s="17"/>
      <c r="K852" s="17"/>
      <c r="L852" s="17"/>
      <c r="AA852" s="16"/>
      <c r="AB852" s="17"/>
      <c r="AC852" s="17"/>
      <c r="AO852" s="140"/>
      <c r="AP852" s="141"/>
      <c r="AQ852" s="141"/>
      <c r="AR852" s="141"/>
      <c r="AS852" s="141"/>
      <c r="AT852" s="141"/>
      <c r="AU852" s="141"/>
      <c r="AV852" s="141"/>
      <c r="AW852" s="141"/>
      <c r="AX852" s="142"/>
    </row>
    <row r="853" spans="1:50">
      <c r="A853" s="1">
        <v>852</v>
      </c>
      <c r="H853" s="16"/>
      <c r="I853" s="17"/>
      <c r="J853" s="17"/>
      <c r="K853" s="17"/>
      <c r="L853" s="17"/>
      <c r="AA853" s="16"/>
      <c r="AB853" s="17"/>
      <c r="AC853" s="17"/>
      <c r="AO853" s="140"/>
      <c r="AP853" s="141"/>
      <c r="AQ853" s="141"/>
      <c r="AR853" s="141"/>
      <c r="AS853" s="141"/>
      <c r="AT853" s="141"/>
      <c r="AU853" s="141"/>
      <c r="AV853" s="141"/>
      <c r="AW853" s="141"/>
      <c r="AX853" s="142"/>
    </row>
    <row r="854" spans="1:50">
      <c r="A854" s="1">
        <v>853</v>
      </c>
      <c r="H854" s="16"/>
      <c r="I854" s="17"/>
      <c r="J854" s="17"/>
      <c r="K854" s="17"/>
      <c r="L854" s="17"/>
      <c r="AA854" s="16"/>
      <c r="AB854" s="17"/>
      <c r="AC854" s="17"/>
      <c r="AO854" s="140"/>
      <c r="AP854" s="141"/>
      <c r="AQ854" s="141"/>
      <c r="AR854" s="141"/>
      <c r="AS854" s="141"/>
      <c r="AT854" s="141"/>
      <c r="AU854" s="141"/>
      <c r="AV854" s="141"/>
      <c r="AW854" s="141"/>
      <c r="AX854" s="142"/>
    </row>
    <row r="855" spans="1:50">
      <c r="A855" s="1">
        <v>854</v>
      </c>
      <c r="H855" s="16"/>
      <c r="I855" s="17"/>
      <c r="J855" s="17"/>
      <c r="K855" s="17"/>
      <c r="L855" s="17"/>
      <c r="AA855" s="16"/>
      <c r="AB855" s="17"/>
      <c r="AC855" s="17"/>
      <c r="AO855" s="140"/>
      <c r="AP855" s="141"/>
      <c r="AQ855" s="141"/>
      <c r="AR855" s="141"/>
      <c r="AS855" s="141"/>
      <c r="AT855" s="141"/>
      <c r="AU855" s="141"/>
      <c r="AV855" s="141"/>
      <c r="AW855" s="141"/>
      <c r="AX855" s="142"/>
    </row>
    <row r="856" spans="1:50">
      <c r="A856" s="1">
        <v>855</v>
      </c>
      <c r="H856" s="16"/>
      <c r="I856" s="17"/>
      <c r="J856" s="17"/>
      <c r="K856" s="17"/>
      <c r="L856" s="17"/>
      <c r="AA856" s="16"/>
      <c r="AB856" s="17"/>
      <c r="AC856" s="17"/>
      <c r="AO856" s="140"/>
      <c r="AP856" s="141"/>
      <c r="AQ856" s="141"/>
      <c r="AR856" s="141"/>
      <c r="AS856" s="141"/>
      <c r="AT856" s="141"/>
      <c r="AU856" s="141"/>
      <c r="AV856" s="141"/>
      <c r="AW856" s="141"/>
      <c r="AX856" s="142"/>
    </row>
    <row r="857" spans="1:50">
      <c r="A857" s="1">
        <v>856</v>
      </c>
      <c r="H857" s="16"/>
      <c r="I857" s="17"/>
      <c r="J857" s="17"/>
      <c r="K857" s="17"/>
      <c r="L857" s="17"/>
      <c r="AA857" s="16"/>
      <c r="AB857" s="17"/>
      <c r="AC857" s="17"/>
      <c r="AO857" s="140"/>
      <c r="AP857" s="141"/>
      <c r="AQ857" s="141"/>
      <c r="AR857" s="141"/>
      <c r="AS857" s="141"/>
      <c r="AT857" s="141"/>
      <c r="AU857" s="141"/>
      <c r="AV857" s="141"/>
      <c r="AW857" s="141"/>
      <c r="AX857" s="142"/>
    </row>
    <row r="858" spans="1:50">
      <c r="A858" s="1">
        <v>857</v>
      </c>
      <c r="H858" s="16"/>
      <c r="I858" s="17"/>
      <c r="J858" s="17"/>
      <c r="K858" s="17"/>
      <c r="L858" s="17"/>
      <c r="AA858" s="16"/>
      <c r="AB858" s="17"/>
      <c r="AC858" s="17"/>
      <c r="AO858" s="140"/>
      <c r="AP858" s="141"/>
      <c r="AQ858" s="141"/>
      <c r="AR858" s="141"/>
      <c r="AS858" s="141"/>
      <c r="AT858" s="141"/>
      <c r="AU858" s="141"/>
      <c r="AV858" s="141"/>
      <c r="AW858" s="141"/>
      <c r="AX858" s="142"/>
    </row>
    <row r="859" spans="1:50">
      <c r="A859" s="1">
        <v>858</v>
      </c>
      <c r="H859" s="16"/>
      <c r="I859" s="17"/>
      <c r="J859" s="17"/>
      <c r="K859" s="17"/>
      <c r="L859" s="17"/>
      <c r="AA859" s="16"/>
      <c r="AB859" s="17"/>
      <c r="AC859" s="17"/>
      <c r="AO859" s="140"/>
      <c r="AP859" s="141"/>
      <c r="AQ859" s="141"/>
      <c r="AR859" s="141"/>
      <c r="AS859" s="141"/>
      <c r="AT859" s="141"/>
      <c r="AU859" s="141"/>
      <c r="AV859" s="141"/>
      <c r="AW859" s="141"/>
      <c r="AX859" s="142"/>
    </row>
    <row r="860" spans="1:50">
      <c r="A860" s="1">
        <v>859</v>
      </c>
      <c r="H860" s="16"/>
      <c r="I860" s="17"/>
      <c r="J860" s="17"/>
      <c r="K860" s="17"/>
      <c r="L860" s="17"/>
      <c r="AA860" s="16"/>
      <c r="AB860" s="17"/>
      <c r="AC860" s="17"/>
      <c r="AO860" s="140"/>
      <c r="AP860" s="141"/>
      <c r="AQ860" s="141"/>
      <c r="AR860" s="141"/>
      <c r="AS860" s="141"/>
      <c r="AT860" s="141"/>
      <c r="AU860" s="141"/>
      <c r="AV860" s="141"/>
      <c r="AW860" s="141"/>
      <c r="AX860" s="142"/>
    </row>
    <row r="861" spans="1:50">
      <c r="A861" s="1">
        <v>860</v>
      </c>
      <c r="H861" s="16"/>
      <c r="I861" s="17"/>
      <c r="J861" s="17"/>
      <c r="K861" s="17"/>
      <c r="L861" s="17"/>
      <c r="AA861" s="16"/>
      <c r="AB861" s="17"/>
      <c r="AC861" s="17"/>
      <c r="AO861" s="140"/>
      <c r="AP861" s="141"/>
      <c r="AQ861" s="141"/>
      <c r="AR861" s="141"/>
      <c r="AS861" s="141"/>
      <c r="AT861" s="141"/>
      <c r="AU861" s="141"/>
      <c r="AV861" s="141"/>
      <c r="AW861" s="141"/>
      <c r="AX861" s="142"/>
    </row>
    <row r="862" spans="1:50">
      <c r="A862" s="1">
        <v>861</v>
      </c>
      <c r="H862" s="16"/>
      <c r="I862" s="17"/>
      <c r="J862" s="17"/>
      <c r="K862" s="17"/>
      <c r="L862" s="17"/>
      <c r="AA862" s="16"/>
      <c r="AB862" s="17"/>
      <c r="AC862" s="17"/>
      <c r="AO862" s="140"/>
      <c r="AP862" s="141"/>
      <c r="AQ862" s="141"/>
      <c r="AR862" s="141"/>
      <c r="AS862" s="141"/>
      <c r="AT862" s="141"/>
      <c r="AU862" s="141"/>
      <c r="AV862" s="141"/>
      <c r="AW862" s="141"/>
      <c r="AX862" s="142"/>
    </row>
    <row r="863" spans="1:50">
      <c r="A863" s="1">
        <v>862</v>
      </c>
      <c r="H863" s="16"/>
      <c r="I863" s="17"/>
      <c r="J863" s="17"/>
      <c r="K863" s="17"/>
      <c r="L863" s="17"/>
      <c r="AA863" s="16"/>
      <c r="AB863" s="17"/>
      <c r="AC863" s="17"/>
      <c r="AO863" s="140"/>
      <c r="AP863" s="141"/>
      <c r="AQ863" s="141"/>
      <c r="AR863" s="141"/>
      <c r="AS863" s="141"/>
      <c r="AT863" s="141"/>
      <c r="AU863" s="141"/>
      <c r="AV863" s="141"/>
      <c r="AW863" s="141"/>
      <c r="AX863" s="142"/>
    </row>
    <row r="864" spans="1:50">
      <c r="A864" s="1">
        <v>863</v>
      </c>
      <c r="H864" s="16"/>
      <c r="I864" s="17"/>
      <c r="J864" s="17"/>
      <c r="K864" s="17"/>
      <c r="L864" s="17"/>
      <c r="AA864" s="16"/>
      <c r="AB864" s="17"/>
      <c r="AC864" s="17"/>
      <c r="AO864" s="140"/>
      <c r="AP864" s="141"/>
      <c r="AQ864" s="141"/>
      <c r="AR864" s="141"/>
      <c r="AS864" s="141"/>
      <c r="AT864" s="141"/>
      <c r="AU864" s="141"/>
      <c r="AV864" s="141"/>
      <c r="AW864" s="141"/>
      <c r="AX864" s="142"/>
    </row>
    <row r="865" spans="1:50">
      <c r="A865" s="1">
        <v>864</v>
      </c>
      <c r="H865" s="16"/>
      <c r="I865" s="17"/>
      <c r="J865" s="17"/>
      <c r="K865" s="17"/>
      <c r="L865" s="17"/>
      <c r="AA865" s="16"/>
      <c r="AB865" s="17"/>
      <c r="AC865" s="17"/>
      <c r="AO865" s="140"/>
      <c r="AP865" s="141"/>
      <c r="AQ865" s="141"/>
      <c r="AR865" s="141"/>
      <c r="AS865" s="141"/>
      <c r="AT865" s="141"/>
      <c r="AU865" s="141"/>
      <c r="AV865" s="141"/>
      <c r="AW865" s="141"/>
      <c r="AX865" s="142"/>
    </row>
    <row r="866" spans="1:50">
      <c r="A866" s="1">
        <v>865</v>
      </c>
      <c r="H866" s="16"/>
      <c r="I866" s="17"/>
      <c r="J866" s="17"/>
      <c r="K866" s="17"/>
      <c r="L866" s="17"/>
      <c r="AA866" s="16"/>
      <c r="AB866" s="17"/>
      <c r="AC866" s="17"/>
      <c r="AO866" s="140"/>
      <c r="AP866" s="141"/>
      <c r="AQ866" s="141"/>
      <c r="AR866" s="141"/>
      <c r="AS866" s="141"/>
      <c r="AT866" s="141"/>
      <c r="AU866" s="141"/>
      <c r="AV866" s="141"/>
      <c r="AW866" s="141"/>
      <c r="AX866" s="142"/>
    </row>
    <row r="867" spans="1:50">
      <c r="A867" s="1">
        <v>866</v>
      </c>
      <c r="H867" s="16"/>
      <c r="I867" s="17"/>
      <c r="J867" s="17"/>
      <c r="K867" s="17"/>
      <c r="L867" s="17"/>
      <c r="AA867" s="16"/>
      <c r="AB867" s="17"/>
      <c r="AC867" s="17"/>
      <c r="AO867" s="140"/>
      <c r="AP867" s="141"/>
      <c r="AQ867" s="141"/>
      <c r="AR867" s="141"/>
      <c r="AS867" s="141"/>
      <c r="AT867" s="141"/>
      <c r="AU867" s="141"/>
      <c r="AV867" s="141"/>
      <c r="AW867" s="141"/>
      <c r="AX867" s="142"/>
    </row>
    <row r="868" spans="1:50">
      <c r="A868" s="1">
        <v>867</v>
      </c>
      <c r="H868" s="16"/>
      <c r="I868" s="17"/>
      <c r="J868" s="17"/>
      <c r="K868" s="17"/>
      <c r="L868" s="17"/>
      <c r="AA868" s="16"/>
      <c r="AB868" s="17"/>
      <c r="AC868" s="17"/>
      <c r="AO868" s="140"/>
      <c r="AP868" s="141"/>
      <c r="AQ868" s="141"/>
      <c r="AR868" s="141"/>
      <c r="AS868" s="141"/>
      <c r="AT868" s="141"/>
      <c r="AU868" s="141"/>
      <c r="AV868" s="141"/>
      <c r="AW868" s="141"/>
      <c r="AX868" s="142"/>
    </row>
    <row r="869" spans="1:50">
      <c r="A869" s="1">
        <v>868</v>
      </c>
      <c r="H869" s="16"/>
      <c r="I869" s="17"/>
      <c r="J869" s="17"/>
      <c r="K869" s="17"/>
      <c r="L869" s="17"/>
      <c r="AA869" s="16"/>
      <c r="AB869" s="17"/>
      <c r="AC869" s="17"/>
      <c r="AO869" s="140"/>
      <c r="AP869" s="141"/>
      <c r="AQ869" s="141"/>
      <c r="AR869" s="141"/>
      <c r="AS869" s="141"/>
      <c r="AT869" s="141"/>
      <c r="AU869" s="141"/>
      <c r="AV869" s="141"/>
      <c r="AW869" s="141"/>
      <c r="AX869" s="142"/>
    </row>
    <row r="870" spans="1:50">
      <c r="A870" s="1">
        <v>869</v>
      </c>
      <c r="H870" s="16"/>
      <c r="I870" s="17"/>
      <c r="J870" s="17"/>
      <c r="K870" s="17"/>
      <c r="L870" s="17"/>
      <c r="AA870" s="16"/>
      <c r="AB870" s="17"/>
      <c r="AC870" s="17"/>
      <c r="AO870" s="140"/>
      <c r="AP870" s="141"/>
      <c r="AQ870" s="141"/>
      <c r="AR870" s="141"/>
      <c r="AS870" s="141"/>
      <c r="AT870" s="141"/>
      <c r="AU870" s="141"/>
      <c r="AV870" s="141"/>
      <c r="AW870" s="141"/>
      <c r="AX870" s="142"/>
    </row>
    <row r="871" spans="1:50">
      <c r="A871" s="1">
        <v>870</v>
      </c>
      <c r="H871" s="16"/>
      <c r="I871" s="17"/>
      <c r="J871" s="17"/>
      <c r="K871" s="17"/>
      <c r="L871" s="17"/>
      <c r="AA871" s="16"/>
      <c r="AB871" s="17"/>
      <c r="AC871" s="17"/>
      <c r="AO871" s="140"/>
      <c r="AP871" s="141"/>
      <c r="AQ871" s="141"/>
      <c r="AR871" s="141"/>
      <c r="AS871" s="141"/>
      <c r="AT871" s="141"/>
      <c r="AU871" s="141"/>
      <c r="AV871" s="141"/>
      <c r="AW871" s="141"/>
      <c r="AX871" s="142"/>
    </row>
    <row r="872" spans="1:50">
      <c r="A872" s="1">
        <v>871</v>
      </c>
      <c r="H872" s="16"/>
      <c r="I872" s="17"/>
      <c r="J872" s="17"/>
      <c r="K872" s="17"/>
      <c r="L872" s="17"/>
      <c r="AA872" s="16"/>
      <c r="AB872" s="17"/>
      <c r="AC872" s="17"/>
      <c r="AO872" s="140"/>
      <c r="AP872" s="141"/>
      <c r="AQ872" s="141"/>
      <c r="AR872" s="141"/>
      <c r="AS872" s="141"/>
      <c r="AT872" s="141"/>
      <c r="AU872" s="141"/>
      <c r="AV872" s="141"/>
      <c r="AW872" s="141"/>
      <c r="AX872" s="142"/>
    </row>
    <row r="873" spans="1:50">
      <c r="A873" s="1">
        <v>872</v>
      </c>
      <c r="H873" s="16"/>
      <c r="I873" s="17"/>
      <c r="J873" s="17"/>
      <c r="K873" s="17"/>
      <c r="L873" s="17"/>
      <c r="AA873" s="16"/>
      <c r="AB873" s="17"/>
      <c r="AC873" s="17"/>
      <c r="AO873" s="140"/>
      <c r="AP873" s="141"/>
      <c r="AQ873" s="141"/>
      <c r="AR873" s="141"/>
      <c r="AS873" s="141"/>
      <c r="AT873" s="141"/>
      <c r="AU873" s="141"/>
      <c r="AV873" s="141"/>
      <c r="AW873" s="141"/>
      <c r="AX873" s="142"/>
    </row>
    <row r="874" spans="1:50">
      <c r="A874" s="1">
        <v>873</v>
      </c>
      <c r="H874" s="16"/>
      <c r="I874" s="17"/>
      <c r="J874" s="17"/>
      <c r="K874" s="17"/>
      <c r="L874" s="17"/>
      <c r="AA874" s="16"/>
      <c r="AB874" s="17"/>
      <c r="AC874" s="17"/>
      <c r="AO874" s="140"/>
      <c r="AP874" s="141"/>
      <c r="AQ874" s="141"/>
      <c r="AR874" s="141"/>
      <c r="AS874" s="141"/>
      <c r="AT874" s="141"/>
      <c r="AU874" s="141"/>
      <c r="AV874" s="141"/>
      <c r="AW874" s="141"/>
      <c r="AX874" s="142"/>
    </row>
    <row r="875" spans="1:50">
      <c r="A875" s="1">
        <v>874</v>
      </c>
      <c r="H875" s="16"/>
      <c r="I875" s="17"/>
      <c r="J875" s="17"/>
      <c r="K875" s="17"/>
      <c r="L875" s="17"/>
      <c r="AA875" s="16"/>
      <c r="AB875" s="17"/>
      <c r="AC875" s="17"/>
      <c r="AO875" s="140"/>
      <c r="AP875" s="141"/>
      <c r="AQ875" s="141"/>
      <c r="AR875" s="141"/>
      <c r="AS875" s="141"/>
      <c r="AT875" s="141"/>
      <c r="AU875" s="141"/>
      <c r="AV875" s="141"/>
      <c r="AW875" s="141"/>
      <c r="AX875" s="142"/>
    </row>
    <row r="876" spans="1:50">
      <c r="A876" s="1">
        <v>875</v>
      </c>
      <c r="H876" s="16"/>
      <c r="I876" s="17"/>
      <c r="J876" s="17"/>
      <c r="K876" s="17"/>
      <c r="L876" s="17"/>
      <c r="AA876" s="16"/>
      <c r="AB876" s="17"/>
      <c r="AC876" s="17"/>
      <c r="AO876" s="140"/>
      <c r="AP876" s="141"/>
      <c r="AQ876" s="141"/>
      <c r="AR876" s="141"/>
      <c r="AS876" s="141"/>
      <c r="AT876" s="141"/>
      <c r="AU876" s="141"/>
      <c r="AV876" s="141"/>
      <c r="AW876" s="141"/>
      <c r="AX876" s="142"/>
    </row>
    <row r="877" spans="1:50">
      <c r="A877" s="1">
        <v>876</v>
      </c>
      <c r="H877" s="16"/>
      <c r="I877" s="17"/>
      <c r="J877" s="17"/>
      <c r="K877" s="17"/>
      <c r="L877" s="17"/>
      <c r="AA877" s="16"/>
      <c r="AB877" s="17"/>
      <c r="AC877" s="17"/>
      <c r="AO877" s="140"/>
      <c r="AP877" s="141"/>
      <c r="AQ877" s="141"/>
      <c r="AR877" s="141"/>
      <c r="AS877" s="141"/>
      <c r="AT877" s="141"/>
      <c r="AU877" s="141"/>
      <c r="AV877" s="141"/>
      <c r="AW877" s="141"/>
      <c r="AX877" s="142"/>
    </row>
    <row r="878" spans="1:50">
      <c r="A878" s="1">
        <v>877</v>
      </c>
      <c r="H878" s="16"/>
      <c r="I878" s="17"/>
      <c r="J878" s="17"/>
      <c r="K878" s="17"/>
      <c r="L878" s="17"/>
      <c r="AA878" s="16"/>
      <c r="AB878" s="17"/>
      <c r="AC878" s="17"/>
      <c r="AO878" s="140"/>
      <c r="AP878" s="141"/>
      <c r="AQ878" s="141"/>
      <c r="AR878" s="141"/>
      <c r="AS878" s="141"/>
      <c r="AT878" s="141"/>
      <c r="AU878" s="141"/>
      <c r="AV878" s="141"/>
      <c r="AW878" s="141"/>
      <c r="AX878" s="142"/>
    </row>
    <row r="879" spans="1:50">
      <c r="A879" s="1">
        <v>878</v>
      </c>
      <c r="H879" s="16"/>
      <c r="I879" s="17"/>
      <c r="J879" s="17"/>
      <c r="K879" s="17"/>
      <c r="L879" s="17"/>
      <c r="AA879" s="16"/>
      <c r="AB879" s="17"/>
      <c r="AC879" s="17"/>
      <c r="AO879" s="140"/>
      <c r="AP879" s="141"/>
      <c r="AQ879" s="141"/>
      <c r="AR879" s="141"/>
      <c r="AS879" s="141"/>
      <c r="AT879" s="141"/>
      <c r="AU879" s="141"/>
      <c r="AV879" s="141"/>
      <c r="AW879" s="141"/>
      <c r="AX879" s="142"/>
    </row>
    <row r="880" spans="1:50">
      <c r="A880" s="1">
        <v>879</v>
      </c>
      <c r="H880" s="16"/>
      <c r="I880" s="17"/>
      <c r="J880" s="17"/>
      <c r="K880" s="17"/>
      <c r="L880" s="17"/>
      <c r="AA880" s="16"/>
      <c r="AB880" s="17"/>
      <c r="AC880" s="17"/>
      <c r="AO880" s="140"/>
      <c r="AP880" s="141"/>
      <c r="AQ880" s="141"/>
      <c r="AR880" s="141"/>
      <c r="AS880" s="141"/>
      <c r="AT880" s="141"/>
      <c r="AU880" s="141"/>
      <c r="AV880" s="141"/>
      <c r="AW880" s="141"/>
      <c r="AX880" s="142"/>
    </row>
    <row r="881" spans="1:50">
      <c r="A881" s="1">
        <v>880</v>
      </c>
      <c r="H881" s="16"/>
      <c r="I881" s="17"/>
      <c r="J881" s="17"/>
      <c r="K881" s="17"/>
      <c r="L881" s="17"/>
      <c r="AA881" s="16"/>
      <c r="AB881" s="17"/>
      <c r="AC881" s="17"/>
      <c r="AO881" s="140"/>
      <c r="AP881" s="141"/>
      <c r="AQ881" s="141"/>
      <c r="AR881" s="141"/>
      <c r="AS881" s="141"/>
      <c r="AT881" s="141"/>
      <c r="AU881" s="141"/>
      <c r="AV881" s="141"/>
      <c r="AW881" s="141"/>
      <c r="AX881" s="142"/>
    </row>
    <row r="882" spans="1:50">
      <c r="A882" s="1">
        <v>881</v>
      </c>
      <c r="H882" s="16"/>
      <c r="I882" s="17"/>
      <c r="J882" s="17"/>
      <c r="K882" s="17"/>
      <c r="L882" s="17"/>
      <c r="AA882" s="16"/>
      <c r="AB882" s="17"/>
      <c r="AC882" s="17"/>
      <c r="AO882" s="140"/>
      <c r="AP882" s="141"/>
      <c r="AQ882" s="141"/>
      <c r="AR882" s="141"/>
      <c r="AS882" s="141"/>
      <c r="AT882" s="141"/>
      <c r="AU882" s="141"/>
      <c r="AV882" s="141"/>
      <c r="AW882" s="141"/>
      <c r="AX882" s="142"/>
    </row>
    <row r="883" spans="1:50">
      <c r="A883" s="1">
        <v>882</v>
      </c>
      <c r="H883" s="16"/>
      <c r="I883" s="17"/>
      <c r="J883" s="17"/>
      <c r="K883" s="17"/>
      <c r="L883" s="17"/>
      <c r="AA883" s="16"/>
      <c r="AB883" s="17"/>
      <c r="AC883" s="17"/>
      <c r="AO883" s="140"/>
      <c r="AP883" s="141"/>
      <c r="AQ883" s="141"/>
      <c r="AR883" s="141"/>
      <c r="AS883" s="141"/>
      <c r="AT883" s="141"/>
      <c r="AU883" s="141"/>
      <c r="AV883" s="141"/>
      <c r="AW883" s="141"/>
      <c r="AX883" s="142"/>
    </row>
    <row r="884" spans="1:50">
      <c r="A884" s="1">
        <v>883</v>
      </c>
      <c r="H884" s="16"/>
      <c r="I884" s="17"/>
      <c r="J884" s="17"/>
      <c r="K884" s="17"/>
      <c r="L884" s="17"/>
      <c r="AA884" s="16"/>
      <c r="AB884" s="17"/>
      <c r="AC884" s="17"/>
      <c r="AO884" s="140"/>
      <c r="AP884" s="141"/>
      <c r="AQ884" s="141"/>
      <c r="AR884" s="141"/>
      <c r="AS884" s="141"/>
      <c r="AT884" s="141"/>
      <c r="AU884" s="141"/>
      <c r="AV884" s="141"/>
      <c r="AW884" s="141"/>
      <c r="AX884" s="142"/>
    </row>
    <row r="885" spans="1:50">
      <c r="A885" s="1">
        <v>884</v>
      </c>
      <c r="H885" s="16"/>
      <c r="I885" s="17"/>
      <c r="J885" s="17"/>
      <c r="K885" s="17"/>
      <c r="L885" s="17"/>
      <c r="AA885" s="16"/>
      <c r="AB885" s="17"/>
      <c r="AC885" s="17"/>
      <c r="AO885" s="140"/>
      <c r="AP885" s="141"/>
      <c r="AQ885" s="141"/>
      <c r="AR885" s="141"/>
      <c r="AS885" s="141"/>
      <c r="AT885" s="141"/>
      <c r="AU885" s="141"/>
      <c r="AV885" s="141"/>
      <c r="AW885" s="141"/>
      <c r="AX885" s="142"/>
    </row>
    <row r="886" spans="1:50">
      <c r="A886" s="1">
        <v>885</v>
      </c>
      <c r="H886" s="16"/>
      <c r="I886" s="17"/>
      <c r="J886" s="17"/>
      <c r="K886" s="17"/>
      <c r="L886" s="17"/>
      <c r="AA886" s="16"/>
      <c r="AB886" s="17"/>
      <c r="AC886" s="17"/>
      <c r="AO886" s="140"/>
      <c r="AP886" s="141"/>
      <c r="AQ886" s="141"/>
      <c r="AR886" s="141"/>
      <c r="AS886" s="141"/>
      <c r="AT886" s="141"/>
      <c r="AU886" s="141"/>
      <c r="AV886" s="141"/>
      <c r="AW886" s="141"/>
      <c r="AX886" s="142"/>
    </row>
    <row r="887" spans="1:50">
      <c r="A887" s="1">
        <v>886</v>
      </c>
      <c r="H887" s="16"/>
      <c r="I887" s="17"/>
      <c r="J887" s="17"/>
      <c r="K887" s="17"/>
      <c r="L887" s="17"/>
      <c r="AA887" s="16"/>
      <c r="AB887" s="17"/>
      <c r="AC887" s="17"/>
      <c r="AO887" s="140"/>
      <c r="AP887" s="141"/>
      <c r="AQ887" s="141"/>
      <c r="AR887" s="141"/>
      <c r="AS887" s="141"/>
      <c r="AT887" s="141"/>
      <c r="AU887" s="141"/>
      <c r="AV887" s="141"/>
      <c r="AW887" s="141"/>
      <c r="AX887" s="142"/>
    </row>
    <row r="888" spans="1:50">
      <c r="A888" s="1">
        <v>887</v>
      </c>
      <c r="H888" s="16"/>
      <c r="I888" s="17"/>
      <c r="J888" s="17"/>
      <c r="K888" s="17"/>
      <c r="L888" s="17"/>
      <c r="AA888" s="16"/>
      <c r="AB888" s="17"/>
      <c r="AC888" s="17"/>
      <c r="AO888" s="140"/>
      <c r="AP888" s="141"/>
      <c r="AQ888" s="141"/>
      <c r="AR888" s="141"/>
      <c r="AS888" s="141"/>
      <c r="AT888" s="141"/>
      <c r="AU888" s="141"/>
      <c r="AV888" s="141"/>
      <c r="AW888" s="141"/>
      <c r="AX888" s="142"/>
    </row>
    <row r="889" spans="1:50">
      <c r="A889" s="1">
        <v>888</v>
      </c>
      <c r="H889" s="16"/>
      <c r="I889" s="17"/>
      <c r="J889" s="17"/>
      <c r="K889" s="17"/>
      <c r="L889" s="17"/>
      <c r="AA889" s="16"/>
      <c r="AB889" s="17"/>
      <c r="AC889" s="17"/>
      <c r="AO889" s="140"/>
      <c r="AP889" s="141"/>
      <c r="AQ889" s="141"/>
      <c r="AR889" s="141"/>
      <c r="AS889" s="141"/>
      <c r="AT889" s="141"/>
      <c r="AU889" s="141"/>
      <c r="AV889" s="141"/>
      <c r="AW889" s="141"/>
      <c r="AX889" s="142"/>
    </row>
    <row r="890" spans="1:50">
      <c r="A890" s="1">
        <v>889</v>
      </c>
      <c r="H890" s="16"/>
      <c r="I890" s="17"/>
      <c r="J890" s="17"/>
      <c r="K890" s="17"/>
      <c r="L890" s="17"/>
      <c r="AA890" s="16"/>
      <c r="AB890" s="17"/>
      <c r="AC890" s="17"/>
      <c r="AO890" s="140"/>
      <c r="AP890" s="141"/>
      <c r="AQ890" s="141"/>
      <c r="AR890" s="141"/>
      <c r="AS890" s="141"/>
      <c r="AT890" s="141"/>
      <c r="AU890" s="141"/>
      <c r="AV890" s="141"/>
      <c r="AW890" s="141"/>
      <c r="AX890" s="142"/>
    </row>
    <row r="891" spans="1:50">
      <c r="A891" s="1">
        <v>890</v>
      </c>
      <c r="H891" s="16"/>
      <c r="I891" s="17"/>
      <c r="J891" s="17"/>
      <c r="K891" s="17"/>
      <c r="L891" s="17"/>
      <c r="AA891" s="16"/>
      <c r="AB891" s="17"/>
      <c r="AC891" s="17"/>
      <c r="AO891" s="140"/>
      <c r="AP891" s="141"/>
      <c r="AQ891" s="141"/>
      <c r="AR891" s="141"/>
      <c r="AS891" s="141"/>
      <c r="AT891" s="141"/>
      <c r="AU891" s="141"/>
      <c r="AV891" s="141"/>
      <c r="AW891" s="141"/>
      <c r="AX891" s="142"/>
    </row>
    <row r="892" spans="1:50">
      <c r="A892" s="1">
        <v>891</v>
      </c>
      <c r="H892" s="16"/>
      <c r="I892" s="17"/>
      <c r="J892" s="17"/>
      <c r="K892" s="17"/>
      <c r="L892" s="17"/>
      <c r="AA892" s="16"/>
      <c r="AB892" s="17"/>
      <c r="AC892" s="17"/>
      <c r="AO892" s="140"/>
      <c r="AP892" s="141"/>
      <c r="AQ892" s="141"/>
      <c r="AR892" s="141"/>
      <c r="AS892" s="141"/>
      <c r="AT892" s="141"/>
      <c r="AU892" s="141"/>
      <c r="AV892" s="141"/>
      <c r="AW892" s="141"/>
      <c r="AX892" s="142"/>
    </row>
    <row r="893" spans="1:50">
      <c r="A893" s="1">
        <v>892</v>
      </c>
      <c r="H893" s="16"/>
      <c r="I893" s="17"/>
      <c r="J893" s="17"/>
      <c r="K893" s="17"/>
      <c r="L893" s="17"/>
      <c r="AA893" s="16"/>
      <c r="AB893" s="17"/>
      <c r="AC893" s="17"/>
      <c r="AO893" s="140"/>
      <c r="AP893" s="141"/>
      <c r="AQ893" s="141"/>
      <c r="AR893" s="141"/>
      <c r="AS893" s="141"/>
      <c r="AT893" s="141"/>
      <c r="AU893" s="141"/>
      <c r="AV893" s="141"/>
      <c r="AW893" s="141"/>
      <c r="AX893" s="142"/>
    </row>
    <row r="894" spans="1:50">
      <c r="A894" s="1">
        <v>893</v>
      </c>
      <c r="H894" s="16"/>
      <c r="I894" s="17"/>
      <c r="J894" s="17"/>
      <c r="K894" s="17"/>
      <c r="L894" s="17"/>
      <c r="AA894" s="16"/>
      <c r="AB894" s="17"/>
      <c r="AC894" s="17"/>
      <c r="AO894" s="140"/>
      <c r="AP894" s="141"/>
      <c r="AQ894" s="141"/>
      <c r="AR894" s="141"/>
      <c r="AS894" s="141"/>
      <c r="AT894" s="141"/>
      <c r="AU894" s="141"/>
      <c r="AV894" s="141"/>
      <c r="AW894" s="141"/>
      <c r="AX894" s="142"/>
    </row>
    <row r="895" spans="1:50">
      <c r="A895" s="1">
        <v>894</v>
      </c>
      <c r="H895" s="16"/>
      <c r="I895" s="17"/>
      <c r="J895" s="17"/>
      <c r="K895" s="17"/>
      <c r="L895" s="17"/>
      <c r="AA895" s="16"/>
      <c r="AB895" s="17"/>
      <c r="AC895" s="17"/>
      <c r="AO895" s="140"/>
      <c r="AP895" s="141"/>
      <c r="AQ895" s="141"/>
      <c r="AR895" s="141"/>
      <c r="AS895" s="141"/>
      <c r="AT895" s="141"/>
      <c r="AU895" s="141"/>
      <c r="AV895" s="141"/>
      <c r="AW895" s="141"/>
      <c r="AX895" s="142"/>
    </row>
    <row r="896" spans="1:50">
      <c r="A896" s="1">
        <v>895</v>
      </c>
      <c r="H896" s="16"/>
      <c r="I896" s="17"/>
      <c r="J896" s="17"/>
      <c r="K896" s="17"/>
      <c r="L896" s="17"/>
      <c r="AA896" s="16"/>
      <c r="AB896" s="17"/>
      <c r="AC896" s="17"/>
      <c r="AO896" s="140"/>
      <c r="AP896" s="141"/>
      <c r="AQ896" s="141"/>
      <c r="AR896" s="141"/>
      <c r="AS896" s="141"/>
      <c r="AT896" s="141"/>
      <c r="AU896" s="141"/>
      <c r="AV896" s="141"/>
      <c r="AW896" s="141"/>
      <c r="AX896" s="142"/>
    </row>
    <row r="897" spans="1:50">
      <c r="A897" s="1">
        <v>896</v>
      </c>
      <c r="H897" s="16"/>
      <c r="I897" s="17"/>
      <c r="J897" s="17"/>
      <c r="K897" s="17"/>
      <c r="L897" s="17"/>
      <c r="AA897" s="16"/>
      <c r="AB897" s="17"/>
      <c r="AC897" s="17"/>
      <c r="AO897" s="140"/>
      <c r="AP897" s="141"/>
      <c r="AQ897" s="141"/>
      <c r="AR897" s="141"/>
      <c r="AS897" s="141"/>
      <c r="AT897" s="141"/>
      <c r="AU897" s="141"/>
      <c r="AV897" s="141"/>
      <c r="AW897" s="141"/>
      <c r="AX897" s="142"/>
    </row>
    <row r="898" spans="1:50">
      <c r="A898" s="1">
        <v>897</v>
      </c>
      <c r="H898" s="16"/>
      <c r="I898" s="17"/>
      <c r="J898" s="17"/>
      <c r="K898" s="17"/>
      <c r="L898" s="17"/>
      <c r="AA898" s="16"/>
      <c r="AB898" s="17"/>
      <c r="AC898" s="17"/>
      <c r="AO898" s="140"/>
      <c r="AP898" s="141"/>
      <c r="AQ898" s="141"/>
      <c r="AR898" s="141"/>
      <c r="AS898" s="141"/>
      <c r="AT898" s="141"/>
      <c r="AU898" s="141"/>
      <c r="AV898" s="141"/>
      <c r="AW898" s="141"/>
      <c r="AX898" s="142"/>
    </row>
    <row r="899" spans="1:50">
      <c r="A899" s="1">
        <v>898</v>
      </c>
      <c r="H899" s="16"/>
      <c r="I899" s="17"/>
      <c r="J899" s="17"/>
      <c r="K899" s="17"/>
      <c r="L899" s="17"/>
      <c r="AA899" s="16"/>
      <c r="AB899" s="17"/>
      <c r="AC899" s="17"/>
      <c r="AO899" s="140"/>
      <c r="AP899" s="141"/>
      <c r="AQ899" s="141"/>
      <c r="AR899" s="141"/>
      <c r="AS899" s="141"/>
      <c r="AT899" s="141"/>
      <c r="AU899" s="141"/>
      <c r="AV899" s="141"/>
      <c r="AW899" s="141"/>
      <c r="AX899" s="142"/>
    </row>
    <row r="900" spans="1:50">
      <c r="A900" s="1">
        <v>899</v>
      </c>
      <c r="H900" s="16"/>
      <c r="I900" s="17"/>
      <c r="J900" s="17"/>
      <c r="K900" s="17"/>
      <c r="L900" s="17"/>
      <c r="AA900" s="16"/>
      <c r="AB900" s="17"/>
      <c r="AC900" s="17"/>
      <c r="AO900" s="140"/>
      <c r="AP900" s="141"/>
      <c r="AQ900" s="141"/>
      <c r="AR900" s="141"/>
      <c r="AS900" s="141"/>
      <c r="AT900" s="141"/>
      <c r="AU900" s="141"/>
      <c r="AV900" s="141"/>
      <c r="AW900" s="141"/>
      <c r="AX900" s="142"/>
    </row>
    <row r="901" spans="1:50">
      <c r="A901" s="1">
        <v>900</v>
      </c>
      <c r="H901" s="16"/>
      <c r="I901" s="17"/>
      <c r="J901" s="17"/>
      <c r="K901" s="17"/>
      <c r="L901" s="17"/>
      <c r="AA901" s="16"/>
      <c r="AB901" s="17"/>
      <c r="AC901" s="17"/>
      <c r="AO901" s="140"/>
      <c r="AP901" s="141"/>
      <c r="AQ901" s="141"/>
      <c r="AR901" s="141"/>
      <c r="AS901" s="141"/>
      <c r="AT901" s="141"/>
      <c r="AU901" s="141"/>
      <c r="AV901" s="141"/>
      <c r="AW901" s="141"/>
      <c r="AX901" s="142"/>
    </row>
    <row r="902" spans="1:50">
      <c r="A902" s="1">
        <v>901</v>
      </c>
      <c r="H902" s="16"/>
      <c r="I902" s="17"/>
      <c r="J902" s="17"/>
      <c r="K902" s="17"/>
      <c r="L902" s="17"/>
      <c r="AA902" s="16"/>
      <c r="AB902" s="17"/>
      <c r="AC902" s="17"/>
      <c r="AO902" s="140"/>
      <c r="AP902" s="141"/>
      <c r="AQ902" s="141"/>
      <c r="AR902" s="141"/>
      <c r="AS902" s="141"/>
      <c r="AT902" s="141"/>
      <c r="AU902" s="141"/>
      <c r="AV902" s="141"/>
      <c r="AW902" s="141"/>
      <c r="AX902" s="142"/>
    </row>
    <row r="903" spans="1:50">
      <c r="A903" s="1">
        <v>902</v>
      </c>
      <c r="H903" s="16"/>
      <c r="I903" s="17"/>
      <c r="J903" s="17"/>
      <c r="K903" s="17"/>
      <c r="L903" s="17"/>
      <c r="AA903" s="16"/>
      <c r="AB903" s="17"/>
      <c r="AC903" s="17"/>
      <c r="AO903" s="140"/>
      <c r="AP903" s="141"/>
      <c r="AQ903" s="141"/>
      <c r="AR903" s="141"/>
      <c r="AS903" s="141"/>
      <c r="AT903" s="141"/>
      <c r="AU903" s="141"/>
      <c r="AV903" s="141"/>
      <c r="AW903" s="141"/>
      <c r="AX903" s="142"/>
    </row>
    <row r="904" spans="1:50">
      <c r="A904" s="1">
        <v>903</v>
      </c>
      <c r="H904" s="16"/>
      <c r="I904" s="17"/>
      <c r="J904" s="17"/>
      <c r="K904" s="17"/>
      <c r="L904" s="17"/>
      <c r="AA904" s="16"/>
      <c r="AB904" s="17"/>
      <c r="AC904" s="17"/>
      <c r="AO904" s="140"/>
      <c r="AP904" s="141"/>
      <c r="AQ904" s="141"/>
      <c r="AR904" s="141"/>
      <c r="AS904" s="141"/>
      <c r="AT904" s="141"/>
      <c r="AU904" s="141"/>
      <c r="AV904" s="141"/>
      <c r="AW904" s="141"/>
      <c r="AX904" s="142"/>
    </row>
    <row r="905" spans="1:50">
      <c r="A905" s="1">
        <v>904</v>
      </c>
      <c r="H905" s="16"/>
      <c r="I905" s="17"/>
      <c r="J905" s="17"/>
      <c r="K905" s="17"/>
      <c r="L905" s="17"/>
      <c r="AA905" s="16"/>
      <c r="AB905" s="17"/>
      <c r="AC905" s="17"/>
      <c r="AO905" s="140"/>
      <c r="AP905" s="141"/>
      <c r="AQ905" s="141"/>
      <c r="AR905" s="141"/>
      <c r="AS905" s="141"/>
      <c r="AT905" s="141"/>
      <c r="AU905" s="141"/>
      <c r="AV905" s="141"/>
      <c r="AW905" s="141"/>
      <c r="AX905" s="142"/>
    </row>
    <row r="906" spans="1:50">
      <c r="A906" s="1">
        <v>905</v>
      </c>
      <c r="H906" s="16"/>
      <c r="I906" s="17"/>
      <c r="J906" s="17"/>
      <c r="K906" s="17"/>
      <c r="L906" s="17"/>
      <c r="AA906" s="16"/>
      <c r="AB906" s="17"/>
      <c r="AC906" s="17"/>
      <c r="AO906" s="140"/>
      <c r="AP906" s="141"/>
      <c r="AQ906" s="141"/>
      <c r="AR906" s="141"/>
      <c r="AS906" s="141"/>
      <c r="AT906" s="141"/>
      <c r="AU906" s="141"/>
      <c r="AV906" s="141"/>
      <c r="AW906" s="141"/>
      <c r="AX906" s="142"/>
    </row>
    <row r="907" spans="1:50">
      <c r="A907" s="1">
        <v>906</v>
      </c>
      <c r="H907" s="16"/>
      <c r="I907" s="17"/>
      <c r="J907" s="17"/>
      <c r="K907" s="17"/>
      <c r="L907" s="17"/>
      <c r="AA907" s="16"/>
      <c r="AB907" s="17"/>
      <c r="AC907" s="17"/>
      <c r="AO907" s="140"/>
      <c r="AP907" s="141"/>
      <c r="AQ907" s="141"/>
      <c r="AR907" s="141"/>
      <c r="AS907" s="141"/>
      <c r="AT907" s="141"/>
      <c r="AU907" s="141"/>
      <c r="AV907" s="141"/>
      <c r="AW907" s="141"/>
      <c r="AX907" s="142"/>
    </row>
    <row r="908" spans="1:50">
      <c r="A908" s="1">
        <v>907</v>
      </c>
      <c r="H908" s="16"/>
      <c r="I908" s="17"/>
      <c r="J908" s="17"/>
      <c r="K908" s="17"/>
      <c r="L908" s="17"/>
      <c r="AA908" s="16"/>
      <c r="AB908" s="17"/>
      <c r="AC908" s="17"/>
      <c r="AO908" s="140"/>
      <c r="AP908" s="141"/>
      <c r="AQ908" s="141"/>
      <c r="AR908" s="141"/>
      <c r="AS908" s="141"/>
      <c r="AT908" s="141"/>
      <c r="AU908" s="141"/>
      <c r="AV908" s="141"/>
      <c r="AW908" s="141"/>
      <c r="AX908" s="142"/>
    </row>
    <row r="909" spans="1:50">
      <c r="A909" s="1">
        <v>908</v>
      </c>
      <c r="H909" s="16"/>
      <c r="I909" s="17"/>
      <c r="J909" s="17"/>
      <c r="K909" s="17"/>
      <c r="L909" s="17"/>
      <c r="AA909" s="16"/>
      <c r="AB909" s="17"/>
      <c r="AC909" s="17"/>
      <c r="AO909" s="140"/>
      <c r="AP909" s="141"/>
      <c r="AQ909" s="141"/>
      <c r="AR909" s="141"/>
      <c r="AS909" s="141"/>
      <c r="AT909" s="141"/>
      <c r="AU909" s="141"/>
      <c r="AV909" s="141"/>
      <c r="AW909" s="141"/>
      <c r="AX909" s="142"/>
    </row>
    <row r="910" spans="1:50">
      <c r="A910" s="1">
        <v>909</v>
      </c>
      <c r="H910" s="16"/>
      <c r="I910" s="17"/>
      <c r="J910" s="17"/>
      <c r="K910" s="17"/>
      <c r="L910" s="17"/>
      <c r="AA910" s="16"/>
      <c r="AB910" s="17"/>
      <c r="AC910" s="17"/>
      <c r="AO910" s="140"/>
      <c r="AP910" s="141"/>
      <c r="AQ910" s="141"/>
      <c r="AR910" s="141"/>
      <c r="AS910" s="141"/>
      <c r="AT910" s="141"/>
      <c r="AU910" s="141"/>
      <c r="AV910" s="141"/>
      <c r="AW910" s="141"/>
      <c r="AX910" s="142"/>
    </row>
    <row r="911" spans="1:50">
      <c r="A911" s="1">
        <v>910</v>
      </c>
      <c r="H911" s="16"/>
      <c r="I911" s="17"/>
      <c r="J911" s="17"/>
      <c r="K911" s="17"/>
      <c r="L911" s="17"/>
      <c r="AA911" s="16"/>
      <c r="AB911" s="17"/>
      <c r="AC911" s="17"/>
      <c r="AO911" s="140"/>
      <c r="AP911" s="141"/>
      <c r="AQ911" s="141"/>
      <c r="AR911" s="141"/>
      <c r="AS911" s="141"/>
      <c r="AT911" s="141"/>
      <c r="AU911" s="141"/>
      <c r="AV911" s="141"/>
      <c r="AW911" s="141"/>
      <c r="AX911" s="142"/>
    </row>
    <row r="912" spans="1:50">
      <c r="A912" s="1">
        <v>911</v>
      </c>
      <c r="H912" s="16"/>
      <c r="I912" s="17"/>
      <c r="J912" s="17"/>
      <c r="K912" s="17"/>
      <c r="L912" s="17"/>
      <c r="AA912" s="16"/>
      <c r="AB912" s="17"/>
      <c r="AC912" s="17"/>
      <c r="AO912" s="140"/>
      <c r="AP912" s="141"/>
      <c r="AQ912" s="141"/>
      <c r="AR912" s="141"/>
      <c r="AS912" s="141"/>
      <c r="AT912" s="141"/>
      <c r="AU912" s="141"/>
      <c r="AV912" s="141"/>
      <c r="AW912" s="141"/>
      <c r="AX912" s="142"/>
    </row>
    <row r="913" spans="1:50">
      <c r="A913" s="1">
        <v>912</v>
      </c>
      <c r="H913" s="16"/>
      <c r="I913" s="17"/>
      <c r="J913" s="17"/>
      <c r="K913" s="17"/>
      <c r="L913" s="17"/>
      <c r="AA913" s="16"/>
      <c r="AB913" s="17"/>
      <c r="AC913" s="17"/>
      <c r="AO913" s="140"/>
      <c r="AP913" s="141"/>
      <c r="AQ913" s="141"/>
      <c r="AR913" s="141"/>
      <c r="AS913" s="141"/>
      <c r="AT913" s="141"/>
      <c r="AU913" s="141"/>
      <c r="AV913" s="141"/>
      <c r="AW913" s="141"/>
      <c r="AX913" s="142"/>
    </row>
    <row r="914" spans="1:50">
      <c r="A914" s="1">
        <v>913</v>
      </c>
      <c r="H914" s="16"/>
      <c r="I914" s="17"/>
      <c r="J914" s="17"/>
      <c r="K914" s="17"/>
      <c r="L914" s="17"/>
      <c r="AA914" s="16"/>
      <c r="AB914" s="17"/>
      <c r="AC914" s="17"/>
      <c r="AO914" s="140"/>
      <c r="AP914" s="141"/>
      <c r="AQ914" s="141"/>
      <c r="AR914" s="141"/>
      <c r="AS914" s="141"/>
      <c r="AT914" s="141"/>
      <c r="AU914" s="141"/>
      <c r="AV914" s="141"/>
      <c r="AW914" s="141"/>
      <c r="AX914" s="142"/>
    </row>
    <row r="915" spans="1:50">
      <c r="A915" s="1">
        <v>914</v>
      </c>
      <c r="H915" s="16"/>
      <c r="I915" s="17"/>
      <c r="J915" s="17"/>
      <c r="K915" s="17"/>
      <c r="L915" s="17"/>
      <c r="AA915" s="16"/>
      <c r="AB915" s="17"/>
      <c r="AC915" s="17"/>
      <c r="AO915" s="140"/>
      <c r="AP915" s="141"/>
      <c r="AQ915" s="141"/>
      <c r="AR915" s="141"/>
      <c r="AS915" s="141"/>
      <c r="AT915" s="141"/>
      <c r="AU915" s="141"/>
      <c r="AV915" s="141"/>
      <c r="AW915" s="141"/>
      <c r="AX915" s="142"/>
    </row>
    <row r="916" spans="1:50">
      <c r="A916" s="1">
        <v>915</v>
      </c>
      <c r="H916" s="16"/>
      <c r="I916" s="17"/>
      <c r="J916" s="17"/>
      <c r="K916" s="17"/>
      <c r="L916" s="17"/>
      <c r="AA916" s="16"/>
      <c r="AB916" s="17"/>
      <c r="AC916" s="17"/>
      <c r="AO916" s="140"/>
      <c r="AP916" s="141"/>
      <c r="AQ916" s="141"/>
      <c r="AR916" s="141"/>
      <c r="AS916" s="141"/>
      <c r="AT916" s="141"/>
      <c r="AU916" s="141"/>
      <c r="AV916" s="141"/>
      <c r="AW916" s="141"/>
      <c r="AX916" s="142"/>
    </row>
    <row r="917" spans="1:50">
      <c r="A917" s="1">
        <v>916</v>
      </c>
      <c r="H917" s="16"/>
      <c r="I917" s="17"/>
      <c r="J917" s="17"/>
      <c r="K917" s="17"/>
      <c r="L917" s="17"/>
      <c r="AA917" s="16"/>
      <c r="AB917" s="17"/>
      <c r="AC917" s="17"/>
      <c r="AO917" s="140"/>
      <c r="AP917" s="141"/>
      <c r="AQ917" s="141"/>
      <c r="AR917" s="141"/>
      <c r="AS917" s="141"/>
      <c r="AT917" s="141"/>
      <c r="AU917" s="141"/>
      <c r="AV917" s="141"/>
      <c r="AW917" s="141"/>
      <c r="AX917" s="142"/>
    </row>
    <row r="918" spans="1:50">
      <c r="A918" s="1">
        <v>917</v>
      </c>
      <c r="H918" s="16"/>
      <c r="I918" s="17"/>
      <c r="J918" s="17"/>
      <c r="K918" s="17"/>
      <c r="L918" s="17"/>
      <c r="AA918" s="16"/>
      <c r="AB918" s="17"/>
      <c r="AC918" s="17"/>
      <c r="AO918" s="140"/>
      <c r="AP918" s="141"/>
      <c r="AQ918" s="141"/>
      <c r="AR918" s="141"/>
      <c r="AS918" s="141"/>
      <c r="AT918" s="141"/>
      <c r="AU918" s="141"/>
      <c r="AV918" s="141"/>
      <c r="AW918" s="141"/>
      <c r="AX918" s="142"/>
    </row>
    <row r="919" spans="1:50">
      <c r="A919" s="1">
        <v>918</v>
      </c>
      <c r="H919" s="16"/>
      <c r="I919" s="17"/>
      <c r="J919" s="17"/>
      <c r="K919" s="17"/>
      <c r="L919" s="17"/>
      <c r="AA919" s="16"/>
      <c r="AB919" s="17"/>
      <c r="AC919" s="17"/>
      <c r="AO919" s="140"/>
      <c r="AP919" s="141"/>
      <c r="AQ919" s="141"/>
      <c r="AR919" s="141"/>
      <c r="AS919" s="141"/>
      <c r="AT919" s="141"/>
      <c r="AU919" s="141"/>
      <c r="AV919" s="141"/>
      <c r="AW919" s="141"/>
      <c r="AX919" s="142"/>
    </row>
    <row r="920" spans="1:50">
      <c r="A920" s="1">
        <v>919</v>
      </c>
      <c r="H920" s="16"/>
      <c r="I920" s="17"/>
      <c r="J920" s="17"/>
      <c r="K920" s="17"/>
      <c r="L920" s="17"/>
      <c r="AA920" s="16"/>
      <c r="AB920" s="17"/>
      <c r="AC920" s="17"/>
      <c r="AO920" s="140"/>
      <c r="AP920" s="141"/>
      <c r="AQ920" s="141"/>
      <c r="AR920" s="141"/>
      <c r="AS920" s="141"/>
      <c r="AT920" s="141"/>
      <c r="AU920" s="141"/>
      <c r="AV920" s="141"/>
      <c r="AW920" s="141"/>
      <c r="AX920" s="142"/>
    </row>
    <row r="921" spans="1:50">
      <c r="A921" s="1">
        <v>920</v>
      </c>
      <c r="H921" s="16"/>
      <c r="I921" s="17"/>
      <c r="J921" s="17"/>
      <c r="K921" s="17"/>
      <c r="L921" s="17"/>
      <c r="AA921" s="16"/>
      <c r="AB921" s="17"/>
      <c r="AC921" s="17"/>
      <c r="AO921" s="140"/>
      <c r="AP921" s="141"/>
      <c r="AQ921" s="141"/>
      <c r="AR921" s="141"/>
      <c r="AS921" s="141"/>
      <c r="AT921" s="141"/>
      <c r="AU921" s="141"/>
      <c r="AV921" s="141"/>
      <c r="AW921" s="141"/>
      <c r="AX921" s="142"/>
    </row>
    <row r="922" spans="1:50">
      <c r="A922" s="1">
        <v>921</v>
      </c>
      <c r="H922" s="16"/>
      <c r="I922" s="17"/>
      <c r="J922" s="17"/>
      <c r="K922" s="17"/>
      <c r="L922" s="17"/>
      <c r="AA922" s="16"/>
      <c r="AB922" s="17"/>
      <c r="AC922" s="17"/>
      <c r="AO922" s="140"/>
      <c r="AP922" s="141"/>
      <c r="AQ922" s="141"/>
      <c r="AR922" s="141"/>
      <c r="AS922" s="141"/>
      <c r="AT922" s="141"/>
      <c r="AU922" s="141"/>
      <c r="AV922" s="141"/>
      <c r="AW922" s="141"/>
      <c r="AX922" s="142"/>
    </row>
    <row r="923" spans="1:50">
      <c r="A923" s="1">
        <v>922</v>
      </c>
      <c r="H923" s="16"/>
      <c r="I923" s="17"/>
      <c r="J923" s="17"/>
      <c r="K923" s="17"/>
      <c r="L923" s="17"/>
      <c r="AA923" s="16"/>
      <c r="AB923" s="17"/>
      <c r="AC923" s="17"/>
      <c r="AO923" s="140"/>
      <c r="AP923" s="141"/>
      <c r="AQ923" s="141"/>
      <c r="AR923" s="141"/>
      <c r="AS923" s="141"/>
      <c r="AT923" s="141"/>
      <c r="AU923" s="141"/>
      <c r="AV923" s="141"/>
      <c r="AW923" s="141"/>
      <c r="AX923" s="142"/>
    </row>
    <row r="924" spans="1:50">
      <c r="A924" s="1">
        <v>923</v>
      </c>
      <c r="H924" s="16"/>
      <c r="I924" s="17"/>
      <c r="J924" s="17"/>
      <c r="K924" s="17"/>
      <c r="L924" s="17"/>
      <c r="AA924" s="16"/>
      <c r="AB924" s="17"/>
      <c r="AC924" s="17"/>
      <c r="AO924" s="140"/>
      <c r="AP924" s="141"/>
      <c r="AQ924" s="141"/>
      <c r="AR924" s="141"/>
      <c r="AS924" s="141"/>
      <c r="AT924" s="141"/>
      <c r="AU924" s="141"/>
      <c r="AV924" s="141"/>
      <c r="AW924" s="141"/>
      <c r="AX924" s="142"/>
    </row>
    <row r="925" spans="1:50">
      <c r="A925" s="1">
        <v>924</v>
      </c>
      <c r="H925" s="16"/>
      <c r="I925" s="17"/>
      <c r="J925" s="17"/>
      <c r="K925" s="17"/>
      <c r="L925" s="17"/>
      <c r="AA925" s="16"/>
      <c r="AB925" s="17"/>
      <c r="AC925" s="17"/>
      <c r="AO925" s="140"/>
      <c r="AP925" s="141"/>
      <c r="AQ925" s="141"/>
      <c r="AR925" s="141"/>
      <c r="AS925" s="141"/>
      <c r="AT925" s="141"/>
      <c r="AU925" s="141"/>
      <c r="AV925" s="141"/>
      <c r="AW925" s="141"/>
      <c r="AX925" s="142"/>
    </row>
    <row r="926" spans="1:50">
      <c r="A926" s="1">
        <v>925</v>
      </c>
      <c r="H926" s="16"/>
      <c r="I926" s="17"/>
      <c r="J926" s="17"/>
      <c r="K926" s="17"/>
      <c r="L926" s="17"/>
      <c r="AA926" s="16"/>
      <c r="AB926" s="17"/>
      <c r="AC926" s="17"/>
      <c r="AO926" s="140"/>
      <c r="AP926" s="141"/>
      <c r="AQ926" s="141"/>
      <c r="AR926" s="141"/>
      <c r="AS926" s="141"/>
      <c r="AT926" s="141"/>
      <c r="AU926" s="141"/>
      <c r="AV926" s="141"/>
      <c r="AW926" s="141"/>
      <c r="AX926" s="142"/>
    </row>
    <row r="927" spans="1:50">
      <c r="A927" s="1">
        <v>926</v>
      </c>
      <c r="H927" s="16"/>
      <c r="I927" s="17"/>
      <c r="J927" s="17"/>
      <c r="K927" s="17"/>
      <c r="L927" s="17"/>
      <c r="AA927" s="16"/>
      <c r="AB927" s="17"/>
      <c r="AC927" s="17"/>
      <c r="AO927" s="140"/>
      <c r="AP927" s="141"/>
      <c r="AQ927" s="141"/>
      <c r="AR927" s="141"/>
      <c r="AS927" s="141"/>
      <c r="AT927" s="141"/>
      <c r="AU927" s="141"/>
      <c r="AV927" s="141"/>
      <c r="AW927" s="141"/>
      <c r="AX927" s="142"/>
    </row>
    <row r="928" spans="1:50">
      <c r="A928" s="1">
        <v>927</v>
      </c>
      <c r="H928" s="16"/>
      <c r="I928" s="17"/>
      <c r="J928" s="17"/>
      <c r="K928" s="17"/>
      <c r="L928" s="17"/>
      <c r="AA928" s="16"/>
      <c r="AB928" s="17"/>
      <c r="AC928" s="17"/>
      <c r="AO928" s="140"/>
      <c r="AP928" s="141"/>
      <c r="AQ928" s="141"/>
      <c r="AR928" s="141"/>
      <c r="AS928" s="141"/>
      <c r="AT928" s="141"/>
      <c r="AU928" s="141"/>
      <c r="AV928" s="141"/>
      <c r="AW928" s="141"/>
      <c r="AX928" s="142"/>
    </row>
    <row r="929" spans="1:50">
      <c r="A929" s="1">
        <v>928</v>
      </c>
      <c r="H929" s="16"/>
      <c r="I929" s="17"/>
      <c r="J929" s="17"/>
      <c r="K929" s="17"/>
      <c r="L929" s="17"/>
      <c r="AA929" s="16"/>
      <c r="AB929" s="17"/>
      <c r="AC929" s="17"/>
      <c r="AO929" s="140"/>
      <c r="AP929" s="141"/>
      <c r="AQ929" s="141"/>
      <c r="AR929" s="141"/>
      <c r="AS929" s="141"/>
      <c r="AT929" s="141"/>
      <c r="AU929" s="141"/>
      <c r="AV929" s="141"/>
      <c r="AW929" s="141"/>
      <c r="AX929" s="142"/>
    </row>
    <row r="930" spans="1:50">
      <c r="A930" s="1">
        <v>929</v>
      </c>
      <c r="H930" s="16"/>
      <c r="I930" s="17"/>
      <c r="J930" s="17"/>
      <c r="K930" s="17"/>
      <c r="L930" s="17"/>
      <c r="AA930" s="16"/>
      <c r="AB930" s="17"/>
      <c r="AC930" s="17"/>
      <c r="AO930" s="140"/>
      <c r="AP930" s="141"/>
      <c r="AQ930" s="141"/>
      <c r="AR930" s="141"/>
      <c r="AS930" s="141"/>
      <c r="AT930" s="141"/>
      <c r="AU930" s="141"/>
      <c r="AV930" s="141"/>
      <c r="AW930" s="141"/>
      <c r="AX930" s="142"/>
    </row>
    <row r="931" spans="1:50">
      <c r="A931" s="1">
        <v>930</v>
      </c>
      <c r="H931" s="16"/>
      <c r="I931" s="17"/>
      <c r="J931" s="17"/>
      <c r="K931" s="17"/>
      <c r="L931" s="17"/>
      <c r="AA931" s="16"/>
      <c r="AB931" s="17"/>
      <c r="AC931" s="17"/>
      <c r="AO931" s="140"/>
      <c r="AP931" s="141"/>
      <c r="AQ931" s="141"/>
      <c r="AR931" s="141"/>
      <c r="AS931" s="141"/>
      <c r="AT931" s="141"/>
      <c r="AU931" s="141"/>
      <c r="AV931" s="141"/>
      <c r="AW931" s="141"/>
      <c r="AX931" s="142"/>
    </row>
    <row r="932" spans="1:50">
      <c r="A932" s="1">
        <v>931</v>
      </c>
      <c r="H932" s="16"/>
      <c r="I932" s="17"/>
      <c r="J932" s="17"/>
      <c r="K932" s="17"/>
      <c r="L932" s="17"/>
      <c r="AA932" s="16"/>
      <c r="AB932" s="17"/>
      <c r="AC932" s="17"/>
      <c r="AO932" s="140"/>
      <c r="AP932" s="141"/>
      <c r="AQ932" s="141"/>
      <c r="AR932" s="141"/>
      <c r="AS932" s="141"/>
      <c r="AT932" s="141"/>
      <c r="AU932" s="141"/>
      <c r="AV932" s="141"/>
      <c r="AW932" s="141"/>
      <c r="AX932" s="142"/>
    </row>
    <row r="933" spans="1:50">
      <c r="A933" s="1">
        <v>932</v>
      </c>
      <c r="H933" s="16"/>
      <c r="I933" s="17"/>
      <c r="J933" s="17"/>
      <c r="K933" s="17"/>
      <c r="L933" s="17"/>
      <c r="AA933" s="16"/>
      <c r="AB933" s="17"/>
      <c r="AC933" s="17"/>
      <c r="AO933" s="140"/>
      <c r="AP933" s="141"/>
      <c r="AQ933" s="141"/>
      <c r="AR933" s="141"/>
      <c r="AS933" s="141"/>
      <c r="AT933" s="141"/>
      <c r="AU933" s="141"/>
      <c r="AV933" s="141"/>
      <c r="AW933" s="141"/>
      <c r="AX933" s="142"/>
    </row>
    <row r="934" spans="1:50">
      <c r="A934" s="1">
        <v>933</v>
      </c>
      <c r="H934" s="16"/>
      <c r="I934" s="17"/>
      <c r="J934" s="17"/>
      <c r="K934" s="17"/>
      <c r="L934" s="17"/>
      <c r="AA934" s="16"/>
      <c r="AB934" s="17"/>
      <c r="AC934" s="17"/>
      <c r="AO934" s="140"/>
      <c r="AP934" s="141"/>
      <c r="AQ934" s="141"/>
      <c r="AR934" s="141"/>
      <c r="AS934" s="141"/>
      <c r="AT934" s="141"/>
      <c r="AU934" s="141"/>
      <c r="AV934" s="141"/>
      <c r="AW934" s="141"/>
      <c r="AX934" s="142"/>
    </row>
    <row r="935" spans="1:50">
      <c r="A935" s="1">
        <v>934</v>
      </c>
      <c r="H935" s="16"/>
      <c r="I935" s="17"/>
      <c r="J935" s="17"/>
      <c r="K935" s="17"/>
      <c r="L935" s="17"/>
      <c r="AA935" s="16"/>
      <c r="AB935" s="17"/>
      <c r="AC935" s="17"/>
      <c r="AO935" s="140"/>
      <c r="AP935" s="141"/>
      <c r="AQ935" s="141"/>
      <c r="AR935" s="141"/>
      <c r="AS935" s="141"/>
      <c r="AT935" s="141"/>
      <c r="AU935" s="141"/>
      <c r="AV935" s="141"/>
      <c r="AW935" s="141"/>
      <c r="AX935" s="142"/>
    </row>
    <row r="936" spans="1:50">
      <c r="A936" s="1">
        <v>935</v>
      </c>
      <c r="H936" s="16"/>
      <c r="I936" s="17"/>
      <c r="J936" s="17"/>
      <c r="K936" s="17"/>
      <c r="L936" s="17"/>
      <c r="AA936" s="16"/>
      <c r="AB936" s="17"/>
      <c r="AC936" s="17"/>
      <c r="AO936" s="140"/>
      <c r="AP936" s="141"/>
      <c r="AQ936" s="141"/>
      <c r="AR936" s="141"/>
      <c r="AS936" s="141"/>
      <c r="AT936" s="141"/>
      <c r="AU936" s="141"/>
      <c r="AV936" s="141"/>
      <c r="AW936" s="141"/>
      <c r="AX936" s="142"/>
    </row>
    <row r="937" spans="1:50">
      <c r="A937" s="1">
        <v>936</v>
      </c>
      <c r="H937" s="16"/>
      <c r="I937" s="17"/>
      <c r="J937" s="17"/>
      <c r="K937" s="17"/>
      <c r="L937" s="17"/>
      <c r="AA937" s="16"/>
      <c r="AB937" s="17"/>
      <c r="AC937" s="17"/>
      <c r="AO937" s="140"/>
      <c r="AP937" s="141"/>
      <c r="AQ937" s="141"/>
      <c r="AR937" s="141"/>
      <c r="AS937" s="141"/>
      <c r="AT937" s="141"/>
      <c r="AU937" s="141"/>
      <c r="AV937" s="141"/>
      <c r="AW937" s="141"/>
      <c r="AX937" s="142"/>
    </row>
    <row r="938" spans="1:50">
      <c r="A938" s="1">
        <v>937</v>
      </c>
      <c r="H938" s="16"/>
      <c r="I938" s="17"/>
      <c r="J938" s="17"/>
      <c r="K938" s="17"/>
      <c r="L938" s="17"/>
      <c r="AA938" s="16"/>
      <c r="AB938" s="17"/>
      <c r="AC938" s="17"/>
      <c r="AO938" s="140"/>
      <c r="AP938" s="141"/>
      <c r="AQ938" s="141"/>
      <c r="AR938" s="141"/>
      <c r="AS938" s="141"/>
      <c r="AT938" s="141"/>
      <c r="AU938" s="141"/>
      <c r="AV938" s="141"/>
      <c r="AW938" s="141"/>
      <c r="AX938" s="142"/>
    </row>
    <row r="939" spans="1:50">
      <c r="A939" s="1">
        <v>938</v>
      </c>
      <c r="H939" s="16"/>
      <c r="I939" s="17"/>
      <c r="J939" s="17"/>
      <c r="K939" s="17"/>
      <c r="L939" s="17"/>
      <c r="AA939" s="16"/>
      <c r="AB939" s="17"/>
      <c r="AC939" s="17"/>
      <c r="AO939" s="140"/>
      <c r="AP939" s="141"/>
      <c r="AQ939" s="141"/>
      <c r="AR939" s="141"/>
      <c r="AS939" s="141"/>
      <c r="AT939" s="141"/>
      <c r="AU939" s="141"/>
      <c r="AV939" s="141"/>
      <c r="AW939" s="141"/>
      <c r="AX939" s="142"/>
    </row>
    <row r="940" spans="1:50">
      <c r="A940" s="1">
        <v>939</v>
      </c>
      <c r="H940" s="16"/>
      <c r="I940" s="17"/>
      <c r="J940" s="17"/>
      <c r="K940" s="17"/>
      <c r="L940" s="17"/>
      <c r="AA940" s="16"/>
      <c r="AB940" s="17"/>
      <c r="AC940" s="17"/>
      <c r="AO940" s="140"/>
      <c r="AP940" s="141"/>
      <c r="AQ940" s="141"/>
      <c r="AR940" s="141"/>
      <c r="AS940" s="141"/>
      <c r="AT940" s="141"/>
      <c r="AU940" s="141"/>
      <c r="AV940" s="141"/>
      <c r="AW940" s="141"/>
      <c r="AX940" s="142"/>
    </row>
    <row r="941" spans="1:50">
      <c r="A941" s="1">
        <v>940</v>
      </c>
      <c r="H941" s="16"/>
      <c r="I941" s="17"/>
      <c r="J941" s="17"/>
      <c r="K941" s="17"/>
      <c r="L941" s="17"/>
      <c r="AA941" s="16"/>
      <c r="AB941" s="17"/>
      <c r="AC941" s="17"/>
      <c r="AO941" s="140"/>
      <c r="AP941" s="141"/>
      <c r="AQ941" s="141"/>
      <c r="AR941" s="141"/>
      <c r="AS941" s="141"/>
      <c r="AT941" s="141"/>
      <c r="AU941" s="141"/>
      <c r="AV941" s="141"/>
      <c r="AW941" s="141"/>
      <c r="AX941" s="142"/>
    </row>
    <row r="942" spans="1:50">
      <c r="A942" s="1">
        <v>941</v>
      </c>
      <c r="H942" s="16"/>
      <c r="I942" s="17"/>
      <c r="J942" s="17"/>
      <c r="K942" s="17"/>
      <c r="L942" s="17"/>
      <c r="AA942" s="16"/>
      <c r="AB942" s="17"/>
      <c r="AC942" s="17"/>
      <c r="AO942" s="140"/>
      <c r="AP942" s="141"/>
      <c r="AQ942" s="141"/>
      <c r="AR942" s="141"/>
      <c r="AS942" s="141"/>
      <c r="AT942" s="141"/>
      <c r="AU942" s="141"/>
      <c r="AV942" s="141"/>
      <c r="AW942" s="141"/>
      <c r="AX942" s="142"/>
    </row>
    <row r="943" spans="1:50">
      <c r="A943" s="1">
        <v>942</v>
      </c>
      <c r="H943" s="16"/>
      <c r="I943" s="17"/>
      <c r="J943" s="17"/>
      <c r="K943" s="17"/>
      <c r="L943" s="17"/>
      <c r="AA943" s="16"/>
      <c r="AB943" s="17"/>
      <c r="AC943" s="17"/>
      <c r="AO943" s="140"/>
      <c r="AP943" s="141"/>
      <c r="AQ943" s="141"/>
      <c r="AR943" s="141"/>
      <c r="AS943" s="141"/>
      <c r="AT943" s="141"/>
      <c r="AU943" s="141"/>
      <c r="AV943" s="141"/>
      <c r="AW943" s="141"/>
      <c r="AX943" s="142"/>
    </row>
    <row r="944" spans="1:50">
      <c r="A944" s="1">
        <v>943</v>
      </c>
      <c r="H944" s="16"/>
      <c r="I944" s="17"/>
      <c r="J944" s="17"/>
      <c r="K944" s="17"/>
      <c r="L944" s="17"/>
      <c r="AA944" s="16"/>
      <c r="AB944" s="17"/>
      <c r="AC944" s="17"/>
      <c r="AO944" s="140"/>
      <c r="AP944" s="141"/>
      <c r="AQ944" s="141"/>
      <c r="AR944" s="141"/>
      <c r="AS944" s="141"/>
      <c r="AT944" s="141"/>
      <c r="AU944" s="141"/>
      <c r="AV944" s="141"/>
      <c r="AW944" s="141"/>
      <c r="AX944" s="142"/>
    </row>
    <row r="945" spans="1:50">
      <c r="A945" s="1">
        <v>944</v>
      </c>
      <c r="H945" s="16"/>
      <c r="I945" s="17"/>
      <c r="J945" s="17"/>
      <c r="K945" s="17"/>
      <c r="L945" s="17"/>
      <c r="AA945" s="16"/>
      <c r="AB945" s="17"/>
      <c r="AC945" s="17"/>
      <c r="AO945" s="140"/>
      <c r="AP945" s="141"/>
      <c r="AQ945" s="141"/>
      <c r="AR945" s="141"/>
      <c r="AS945" s="141"/>
      <c r="AT945" s="141"/>
      <c r="AU945" s="141"/>
      <c r="AV945" s="141"/>
      <c r="AW945" s="141"/>
      <c r="AX945" s="142"/>
    </row>
    <row r="946" spans="1:50">
      <c r="A946" s="1">
        <v>945</v>
      </c>
      <c r="H946" s="16"/>
      <c r="I946" s="17"/>
      <c r="J946" s="17"/>
      <c r="K946" s="17"/>
      <c r="L946" s="17"/>
      <c r="AA946" s="16"/>
      <c r="AB946" s="17"/>
      <c r="AC946" s="17"/>
      <c r="AO946" s="140"/>
      <c r="AP946" s="141"/>
      <c r="AQ946" s="141"/>
      <c r="AR946" s="141"/>
      <c r="AS946" s="141"/>
      <c r="AT946" s="141"/>
      <c r="AU946" s="141"/>
      <c r="AV946" s="141"/>
      <c r="AW946" s="141"/>
      <c r="AX946" s="142"/>
    </row>
    <row r="947" spans="1:50">
      <c r="A947" s="1">
        <v>946</v>
      </c>
      <c r="H947" s="16"/>
      <c r="I947" s="17"/>
      <c r="J947" s="17"/>
      <c r="K947" s="17"/>
      <c r="L947" s="17"/>
      <c r="AA947" s="16"/>
      <c r="AB947" s="17"/>
      <c r="AC947" s="17"/>
      <c r="AO947" s="140"/>
      <c r="AP947" s="141"/>
      <c r="AQ947" s="141"/>
      <c r="AR947" s="141"/>
      <c r="AS947" s="141"/>
      <c r="AT947" s="141"/>
      <c r="AU947" s="141"/>
      <c r="AV947" s="141"/>
      <c r="AW947" s="141"/>
      <c r="AX947" s="142"/>
    </row>
    <row r="948" spans="1:50">
      <c r="A948" s="1">
        <v>947</v>
      </c>
      <c r="H948" s="16"/>
      <c r="I948" s="17"/>
      <c r="J948" s="17"/>
      <c r="K948" s="17"/>
      <c r="L948" s="17"/>
      <c r="AA948" s="16"/>
      <c r="AB948" s="17"/>
      <c r="AC948" s="17"/>
      <c r="AO948" s="140"/>
      <c r="AP948" s="141"/>
      <c r="AQ948" s="141"/>
      <c r="AR948" s="141"/>
      <c r="AS948" s="141"/>
      <c r="AT948" s="141"/>
      <c r="AU948" s="141"/>
      <c r="AV948" s="141"/>
      <c r="AW948" s="141"/>
      <c r="AX948" s="142"/>
    </row>
    <row r="949" spans="1:50">
      <c r="A949" s="1">
        <v>948</v>
      </c>
      <c r="H949" s="16"/>
      <c r="I949" s="17"/>
      <c r="J949" s="17"/>
      <c r="K949" s="17"/>
      <c r="L949" s="17"/>
      <c r="AA949" s="16"/>
      <c r="AB949" s="17"/>
      <c r="AC949" s="17"/>
      <c r="AO949" s="140"/>
      <c r="AP949" s="141"/>
      <c r="AQ949" s="141"/>
      <c r="AR949" s="141"/>
      <c r="AS949" s="141"/>
      <c r="AT949" s="141"/>
      <c r="AU949" s="141"/>
      <c r="AV949" s="141"/>
      <c r="AW949" s="141"/>
      <c r="AX949" s="142"/>
    </row>
    <row r="950" spans="1:50">
      <c r="A950" s="1">
        <v>949</v>
      </c>
      <c r="H950" s="16"/>
      <c r="I950" s="17"/>
      <c r="J950" s="17"/>
      <c r="K950" s="17"/>
      <c r="L950" s="17"/>
      <c r="AA950" s="16"/>
      <c r="AB950" s="17"/>
      <c r="AC950" s="17"/>
      <c r="AO950" s="140"/>
      <c r="AP950" s="141"/>
      <c r="AQ950" s="141"/>
      <c r="AR950" s="141"/>
      <c r="AS950" s="141"/>
      <c r="AT950" s="141"/>
      <c r="AU950" s="141"/>
      <c r="AV950" s="141"/>
      <c r="AW950" s="141"/>
      <c r="AX950" s="142"/>
    </row>
    <row r="951" spans="1:50">
      <c r="A951" s="1">
        <v>950</v>
      </c>
      <c r="H951" s="16"/>
      <c r="I951" s="17"/>
      <c r="J951" s="17"/>
      <c r="K951" s="17"/>
      <c r="L951" s="17"/>
      <c r="AA951" s="16"/>
      <c r="AB951" s="17"/>
      <c r="AC951" s="17"/>
      <c r="AO951" s="140"/>
      <c r="AP951" s="141"/>
      <c r="AQ951" s="141"/>
      <c r="AR951" s="141"/>
      <c r="AS951" s="141"/>
      <c r="AT951" s="141"/>
      <c r="AU951" s="141"/>
      <c r="AV951" s="141"/>
      <c r="AW951" s="141"/>
      <c r="AX951" s="142"/>
    </row>
    <row r="952" spans="1:50">
      <c r="A952" s="1">
        <v>951</v>
      </c>
      <c r="H952" s="16"/>
      <c r="I952" s="17"/>
      <c r="J952" s="17"/>
      <c r="K952" s="17"/>
      <c r="L952" s="17"/>
      <c r="AA952" s="16"/>
      <c r="AB952" s="17"/>
      <c r="AC952" s="17"/>
      <c r="AO952" s="140"/>
      <c r="AP952" s="141"/>
      <c r="AQ952" s="141"/>
      <c r="AR952" s="141"/>
      <c r="AS952" s="141"/>
      <c r="AT952" s="141"/>
      <c r="AU952" s="141"/>
      <c r="AV952" s="141"/>
      <c r="AW952" s="141"/>
      <c r="AX952" s="142"/>
    </row>
    <row r="953" spans="1:50">
      <c r="A953" s="1">
        <v>952</v>
      </c>
      <c r="H953" s="16"/>
      <c r="I953" s="17"/>
      <c r="J953" s="17"/>
      <c r="K953" s="17"/>
      <c r="L953" s="17"/>
      <c r="AA953" s="16"/>
      <c r="AB953" s="17"/>
      <c r="AC953" s="17"/>
      <c r="AO953" s="140"/>
      <c r="AP953" s="141"/>
      <c r="AQ953" s="141"/>
      <c r="AR953" s="141"/>
      <c r="AS953" s="141"/>
      <c r="AT953" s="141"/>
      <c r="AU953" s="141"/>
      <c r="AV953" s="141"/>
      <c r="AW953" s="141"/>
      <c r="AX953" s="142"/>
    </row>
    <row r="954" spans="1:50">
      <c r="A954" s="1">
        <v>953</v>
      </c>
      <c r="H954" s="16"/>
      <c r="I954" s="17"/>
      <c r="J954" s="17"/>
      <c r="K954" s="17"/>
      <c r="L954" s="17"/>
      <c r="AA954" s="16"/>
      <c r="AB954" s="17"/>
      <c r="AC954" s="17"/>
      <c r="AO954" s="140"/>
      <c r="AP954" s="141"/>
      <c r="AQ954" s="141"/>
      <c r="AR954" s="141"/>
      <c r="AS954" s="141"/>
      <c r="AT954" s="141"/>
      <c r="AU954" s="141"/>
      <c r="AV954" s="141"/>
      <c r="AW954" s="141"/>
      <c r="AX954" s="142"/>
    </row>
    <row r="955" spans="1:50">
      <c r="A955" s="1">
        <v>954</v>
      </c>
      <c r="H955" s="16"/>
      <c r="I955" s="17"/>
      <c r="J955" s="17"/>
      <c r="K955" s="17"/>
      <c r="L955" s="17"/>
      <c r="AA955" s="16"/>
      <c r="AB955" s="17"/>
      <c r="AC955" s="17"/>
      <c r="AO955" s="140"/>
      <c r="AP955" s="141"/>
      <c r="AQ955" s="141"/>
      <c r="AR955" s="141"/>
      <c r="AS955" s="141"/>
      <c r="AT955" s="141"/>
      <c r="AU955" s="141"/>
      <c r="AV955" s="141"/>
      <c r="AW955" s="141"/>
      <c r="AX955" s="142"/>
    </row>
    <row r="956" spans="1:50">
      <c r="A956" s="1">
        <v>955</v>
      </c>
      <c r="H956" s="16"/>
      <c r="I956" s="17"/>
      <c r="J956" s="17"/>
      <c r="K956" s="17"/>
      <c r="L956" s="17"/>
      <c r="AA956" s="16"/>
      <c r="AB956" s="17"/>
      <c r="AC956" s="17"/>
      <c r="AO956" s="140"/>
      <c r="AP956" s="141"/>
      <c r="AQ956" s="141"/>
      <c r="AR956" s="141"/>
      <c r="AS956" s="141"/>
      <c r="AT956" s="141"/>
      <c r="AU956" s="141"/>
      <c r="AV956" s="141"/>
      <c r="AW956" s="141"/>
      <c r="AX956" s="142"/>
    </row>
    <row r="957" spans="1:50">
      <c r="A957" s="1">
        <v>956</v>
      </c>
      <c r="H957" s="16"/>
      <c r="I957" s="17"/>
      <c r="J957" s="17"/>
      <c r="K957" s="17"/>
      <c r="L957" s="17"/>
      <c r="AA957" s="16"/>
      <c r="AB957" s="17"/>
      <c r="AC957" s="17"/>
      <c r="AO957" s="140"/>
      <c r="AP957" s="141"/>
      <c r="AQ957" s="141"/>
      <c r="AR957" s="141"/>
      <c r="AS957" s="141"/>
      <c r="AT957" s="141"/>
      <c r="AU957" s="141"/>
      <c r="AV957" s="141"/>
      <c r="AW957" s="141"/>
      <c r="AX957" s="142"/>
    </row>
    <row r="958" spans="1:50">
      <c r="A958" s="1">
        <v>957</v>
      </c>
      <c r="H958" s="16"/>
      <c r="I958" s="17"/>
      <c r="J958" s="17"/>
      <c r="K958" s="17"/>
      <c r="L958" s="17"/>
      <c r="AA958" s="16"/>
      <c r="AB958" s="17"/>
      <c r="AC958" s="17"/>
      <c r="AO958" s="140"/>
      <c r="AP958" s="141"/>
      <c r="AQ958" s="141"/>
      <c r="AR958" s="141"/>
      <c r="AS958" s="141"/>
      <c r="AT958" s="141"/>
      <c r="AU958" s="141"/>
      <c r="AV958" s="141"/>
      <c r="AW958" s="141"/>
      <c r="AX958" s="142"/>
    </row>
    <row r="959" spans="1:50">
      <c r="A959" s="1">
        <v>958</v>
      </c>
      <c r="H959" s="16"/>
      <c r="I959" s="17"/>
      <c r="J959" s="17"/>
      <c r="K959" s="17"/>
      <c r="L959" s="17"/>
      <c r="AA959" s="16"/>
      <c r="AB959" s="17"/>
      <c r="AC959" s="17"/>
      <c r="AO959" s="140"/>
      <c r="AP959" s="141"/>
      <c r="AQ959" s="141"/>
      <c r="AR959" s="141"/>
      <c r="AS959" s="141"/>
      <c r="AT959" s="141"/>
      <c r="AU959" s="141"/>
      <c r="AV959" s="141"/>
      <c r="AW959" s="141"/>
      <c r="AX959" s="142"/>
    </row>
    <row r="960" spans="1:50">
      <c r="A960" s="1">
        <v>959</v>
      </c>
      <c r="H960" s="16"/>
      <c r="I960" s="17"/>
      <c r="J960" s="17"/>
      <c r="K960" s="17"/>
      <c r="L960" s="17"/>
      <c r="AA960" s="16"/>
      <c r="AB960" s="17"/>
      <c r="AC960" s="17"/>
      <c r="AO960" s="140"/>
      <c r="AP960" s="141"/>
      <c r="AQ960" s="141"/>
      <c r="AR960" s="141"/>
      <c r="AS960" s="141"/>
      <c r="AT960" s="141"/>
      <c r="AU960" s="141"/>
      <c r="AV960" s="141"/>
      <c r="AW960" s="141"/>
      <c r="AX960" s="142"/>
    </row>
    <row r="961" spans="1:50">
      <c r="A961" s="1">
        <v>960</v>
      </c>
      <c r="H961" s="16"/>
      <c r="I961" s="17"/>
      <c r="J961" s="17"/>
      <c r="K961" s="17"/>
      <c r="L961" s="17"/>
      <c r="AA961" s="16"/>
      <c r="AB961" s="17"/>
      <c r="AC961" s="17"/>
      <c r="AO961" s="140"/>
      <c r="AP961" s="141"/>
      <c r="AQ961" s="141"/>
      <c r="AR961" s="141"/>
      <c r="AS961" s="141"/>
      <c r="AT961" s="141"/>
      <c r="AU961" s="141"/>
      <c r="AV961" s="141"/>
      <c r="AW961" s="141"/>
      <c r="AX961" s="142"/>
    </row>
    <row r="962" spans="1:50">
      <c r="A962" s="1">
        <v>961</v>
      </c>
      <c r="H962" s="16"/>
      <c r="I962" s="17"/>
      <c r="J962" s="17"/>
      <c r="K962" s="17"/>
      <c r="L962" s="17"/>
      <c r="AA962" s="16"/>
      <c r="AB962" s="17"/>
      <c r="AC962" s="17"/>
      <c r="AO962" s="140"/>
      <c r="AP962" s="141"/>
      <c r="AQ962" s="141"/>
      <c r="AR962" s="141"/>
      <c r="AS962" s="141"/>
      <c r="AT962" s="141"/>
      <c r="AU962" s="141"/>
      <c r="AV962" s="141"/>
      <c r="AW962" s="141"/>
      <c r="AX962" s="142"/>
    </row>
    <row r="963" spans="1:50">
      <c r="A963" s="1">
        <v>962</v>
      </c>
      <c r="H963" s="16"/>
      <c r="I963" s="17"/>
      <c r="J963" s="17"/>
      <c r="K963" s="17"/>
      <c r="L963" s="17"/>
      <c r="AA963" s="16"/>
      <c r="AB963" s="17"/>
      <c r="AC963" s="17"/>
      <c r="AO963" s="140"/>
      <c r="AP963" s="141"/>
      <c r="AQ963" s="141"/>
      <c r="AR963" s="141"/>
      <c r="AS963" s="141"/>
      <c r="AT963" s="141"/>
      <c r="AU963" s="141"/>
      <c r="AV963" s="141"/>
      <c r="AW963" s="141"/>
      <c r="AX963" s="142"/>
    </row>
    <row r="964" spans="1:50">
      <c r="A964" s="1">
        <v>963</v>
      </c>
      <c r="H964" s="16"/>
      <c r="I964" s="17"/>
      <c r="J964" s="17"/>
      <c r="K964" s="17"/>
      <c r="L964" s="17"/>
      <c r="AA964" s="16"/>
      <c r="AB964" s="17"/>
      <c r="AC964" s="17"/>
      <c r="AO964" s="140"/>
      <c r="AP964" s="141"/>
      <c r="AQ964" s="141"/>
      <c r="AR964" s="141"/>
      <c r="AS964" s="141"/>
      <c r="AT964" s="141"/>
      <c r="AU964" s="141"/>
      <c r="AV964" s="141"/>
      <c r="AW964" s="141"/>
      <c r="AX964" s="142"/>
    </row>
    <row r="965" spans="1:50">
      <c r="A965" s="1">
        <v>964</v>
      </c>
      <c r="H965" s="16"/>
      <c r="I965" s="17"/>
      <c r="J965" s="17"/>
      <c r="K965" s="17"/>
      <c r="L965" s="17"/>
      <c r="AA965" s="16"/>
      <c r="AB965" s="17"/>
      <c r="AC965" s="17"/>
      <c r="AO965" s="140"/>
      <c r="AP965" s="141"/>
      <c r="AQ965" s="141"/>
      <c r="AR965" s="141"/>
      <c r="AS965" s="141"/>
      <c r="AT965" s="141"/>
      <c r="AU965" s="141"/>
      <c r="AV965" s="141"/>
      <c r="AW965" s="141"/>
      <c r="AX965" s="142"/>
    </row>
    <row r="966" spans="1:50">
      <c r="A966" s="1">
        <v>965</v>
      </c>
      <c r="H966" s="16"/>
      <c r="I966" s="17"/>
      <c r="J966" s="17"/>
      <c r="K966" s="17"/>
      <c r="L966" s="17"/>
      <c r="AA966" s="16"/>
      <c r="AB966" s="17"/>
      <c r="AC966" s="17"/>
      <c r="AO966" s="140"/>
      <c r="AP966" s="141"/>
      <c r="AQ966" s="141"/>
      <c r="AR966" s="141"/>
      <c r="AS966" s="141"/>
      <c r="AT966" s="141"/>
      <c r="AU966" s="141"/>
      <c r="AV966" s="141"/>
      <c r="AW966" s="141"/>
      <c r="AX966" s="142"/>
    </row>
    <row r="967" spans="1:50">
      <c r="A967" s="1">
        <v>966</v>
      </c>
      <c r="H967" s="16"/>
      <c r="I967" s="17"/>
      <c r="J967" s="17"/>
      <c r="K967" s="17"/>
      <c r="L967" s="17"/>
      <c r="AA967" s="16"/>
      <c r="AB967" s="17"/>
      <c r="AC967" s="17"/>
      <c r="AO967" s="140"/>
      <c r="AP967" s="141"/>
      <c r="AQ967" s="141"/>
      <c r="AR967" s="141"/>
      <c r="AS967" s="141"/>
      <c r="AT967" s="141"/>
      <c r="AU967" s="141"/>
      <c r="AV967" s="141"/>
      <c r="AW967" s="141"/>
      <c r="AX967" s="142"/>
    </row>
    <row r="968" spans="1:50">
      <c r="A968" s="1">
        <v>967</v>
      </c>
      <c r="H968" s="16"/>
      <c r="I968" s="17"/>
      <c r="J968" s="17"/>
      <c r="K968" s="17"/>
      <c r="L968" s="17"/>
      <c r="AA968" s="16"/>
      <c r="AB968" s="17"/>
      <c r="AC968" s="17"/>
      <c r="AO968" s="140"/>
      <c r="AP968" s="141"/>
      <c r="AQ968" s="141"/>
      <c r="AR968" s="141"/>
      <c r="AS968" s="141"/>
      <c r="AT968" s="141"/>
      <c r="AU968" s="141"/>
      <c r="AV968" s="141"/>
      <c r="AW968" s="141"/>
      <c r="AX968" s="142"/>
    </row>
    <row r="969" spans="1:50">
      <c r="A969" s="1">
        <v>968</v>
      </c>
      <c r="H969" s="16"/>
      <c r="I969" s="17"/>
      <c r="J969" s="17"/>
      <c r="K969" s="17"/>
      <c r="L969" s="17"/>
      <c r="AA969" s="16"/>
      <c r="AB969" s="17"/>
      <c r="AC969" s="17"/>
      <c r="AO969" s="140"/>
      <c r="AP969" s="141"/>
      <c r="AQ969" s="141"/>
      <c r="AR969" s="141"/>
      <c r="AS969" s="141"/>
      <c r="AT969" s="141"/>
      <c r="AU969" s="141"/>
      <c r="AV969" s="141"/>
      <c r="AW969" s="141"/>
      <c r="AX969" s="142"/>
    </row>
    <row r="970" spans="1:50">
      <c r="A970" s="1">
        <v>969</v>
      </c>
      <c r="H970" s="16"/>
      <c r="I970" s="17"/>
      <c r="J970" s="17"/>
      <c r="K970" s="17"/>
      <c r="L970" s="17"/>
      <c r="AA970" s="16"/>
      <c r="AB970" s="17"/>
      <c r="AC970" s="17"/>
      <c r="AO970" s="140"/>
      <c r="AP970" s="141"/>
      <c r="AQ970" s="141"/>
      <c r="AR970" s="141"/>
      <c r="AS970" s="141"/>
      <c r="AT970" s="141"/>
      <c r="AU970" s="141"/>
      <c r="AV970" s="141"/>
      <c r="AW970" s="141"/>
      <c r="AX970" s="142"/>
    </row>
    <row r="971" spans="1:50">
      <c r="A971" s="1">
        <v>970</v>
      </c>
      <c r="H971" s="16"/>
      <c r="I971" s="17"/>
      <c r="J971" s="17"/>
      <c r="K971" s="17"/>
      <c r="L971" s="17"/>
      <c r="AA971" s="16"/>
      <c r="AB971" s="17"/>
      <c r="AC971" s="17"/>
      <c r="AO971" s="140"/>
      <c r="AP971" s="141"/>
      <c r="AQ971" s="141"/>
      <c r="AR971" s="141"/>
      <c r="AS971" s="141"/>
      <c r="AT971" s="141"/>
      <c r="AU971" s="141"/>
      <c r="AV971" s="141"/>
      <c r="AW971" s="141"/>
      <c r="AX971" s="142"/>
    </row>
    <row r="972" spans="1:50">
      <c r="A972" s="1">
        <v>971</v>
      </c>
      <c r="H972" s="16"/>
      <c r="I972" s="17"/>
      <c r="J972" s="17"/>
      <c r="K972" s="17"/>
      <c r="L972" s="17"/>
      <c r="AA972" s="16"/>
      <c r="AB972" s="17"/>
      <c r="AC972" s="17"/>
      <c r="AO972" s="140"/>
      <c r="AP972" s="141"/>
      <c r="AQ972" s="141"/>
      <c r="AR972" s="141"/>
      <c r="AS972" s="141"/>
      <c r="AT972" s="141"/>
      <c r="AU972" s="141"/>
      <c r="AV972" s="141"/>
      <c r="AW972" s="141"/>
      <c r="AX972" s="142"/>
    </row>
    <row r="973" spans="1:50">
      <c r="A973" s="1">
        <v>972</v>
      </c>
      <c r="H973" s="16"/>
      <c r="I973" s="17"/>
      <c r="J973" s="17"/>
      <c r="K973" s="17"/>
      <c r="L973" s="17"/>
      <c r="AA973" s="16"/>
      <c r="AB973" s="17"/>
      <c r="AC973" s="17"/>
      <c r="AO973" s="140"/>
      <c r="AP973" s="141"/>
      <c r="AQ973" s="141"/>
      <c r="AR973" s="141"/>
      <c r="AS973" s="141"/>
      <c r="AT973" s="141"/>
      <c r="AU973" s="141"/>
      <c r="AV973" s="141"/>
      <c r="AW973" s="141"/>
      <c r="AX973" s="142"/>
    </row>
    <row r="974" spans="1:50">
      <c r="A974" s="1">
        <v>973</v>
      </c>
      <c r="H974" s="16"/>
      <c r="I974" s="17"/>
      <c r="J974" s="17"/>
      <c r="K974" s="17"/>
      <c r="L974" s="17"/>
      <c r="AA974" s="16"/>
      <c r="AB974" s="17"/>
      <c r="AC974" s="17"/>
      <c r="AO974" s="140"/>
      <c r="AP974" s="141"/>
      <c r="AQ974" s="141"/>
      <c r="AR974" s="141"/>
      <c r="AS974" s="141"/>
      <c r="AT974" s="141"/>
      <c r="AU974" s="141"/>
      <c r="AV974" s="141"/>
      <c r="AW974" s="141"/>
      <c r="AX974" s="142"/>
    </row>
    <row r="975" spans="1:50">
      <c r="A975" s="1">
        <v>974</v>
      </c>
      <c r="H975" s="16"/>
      <c r="I975" s="17"/>
      <c r="J975" s="17"/>
      <c r="K975" s="17"/>
      <c r="L975" s="17"/>
      <c r="AA975" s="16"/>
      <c r="AB975" s="17"/>
      <c r="AC975" s="17"/>
      <c r="AO975" s="140"/>
      <c r="AP975" s="141"/>
      <c r="AQ975" s="141"/>
      <c r="AR975" s="141"/>
      <c r="AS975" s="141"/>
      <c r="AT975" s="141"/>
      <c r="AU975" s="141"/>
      <c r="AV975" s="141"/>
      <c r="AW975" s="141"/>
      <c r="AX975" s="142"/>
    </row>
    <row r="976" spans="1:50">
      <c r="A976" s="1">
        <v>975</v>
      </c>
      <c r="H976" s="16"/>
      <c r="I976" s="17"/>
      <c r="J976" s="17"/>
      <c r="K976" s="17"/>
      <c r="L976" s="17"/>
      <c r="AA976" s="16"/>
      <c r="AB976" s="17"/>
      <c r="AC976" s="17"/>
      <c r="AO976" s="140"/>
      <c r="AP976" s="141"/>
      <c r="AQ976" s="141"/>
      <c r="AR976" s="141"/>
      <c r="AS976" s="141"/>
      <c r="AT976" s="141"/>
      <c r="AU976" s="141"/>
      <c r="AV976" s="141"/>
      <c r="AW976" s="141"/>
      <c r="AX976" s="142"/>
    </row>
    <row r="977" spans="1:50">
      <c r="A977" s="1">
        <v>976</v>
      </c>
      <c r="H977" s="16"/>
      <c r="I977" s="17"/>
      <c r="J977" s="17"/>
      <c r="K977" s="17"/>
      <c r="L977" s="17"/>
      <c r="AA977" s="16"/>
      <c r="AB977" s="17"/>
      <c r="AC977" s="17"/>
      <c r="AO977" s="140"/>
      <c r="AP977" s="141"/>
      <c r="AQ977" s="141"/>
      <c r="AR977" s="141"/>
      <c r="AS977" s="141"/>
      <c r="AT977" s="141"/>
      <c r="AU977" s="141"/>
      <c r="AV977" s="141"/>
      <c r="AW977" s="141"/>
      <c r="AX977" s="142"/>
    </row>
    <row r="978" spans="1:50">
      <c r="A978" s="1">
        <v>977</v>
      </c>
      <c r="H978" s="16"/>
      <c r="I978" s="17"/>
      <c r="J978" s="17"/>
      <c r="K978" s="17"/>
      <c r="L978" s="17"/>
      <c r="AA978" s="16"/>
      <c r="AB978" s="17"/>
      <c r="AC978" s="17"/>
      <c r="AO978" s="140"/>
      <c r="AP978" s="141"/>
      <c r="AQ978" s="141"/>
      <c r="AR978" s="141"/>
      <c r="AS978" s="141"/>
      <c r="AT978" s="141"/>
      <c r="AU978" s="141"/>
      <c r="AV978" s="141"/>
      <c r="AW978" s="141"/>
      <c r="AX978" s="142"/>
    </row>
    <row r="979" spans="1:50">
      <c r="A979" s="1">
        <v>978</v>
      </c>
      <c r="H979" s="16"/>
      <c r="I979" s="17"/>
      <c r="J979" s="17"/>
      <c r="K979" s="17"/>
      <c r="L979" s="17"/>
      <c r="AA979" s="16"/>
      <c r="AB979" s="17"/>
      <c r="AC979" s="17"/>
      <c r="AO979" s="140"/>
      <c r="AP979" s="141"/>
      <c r="AQ979" s="141"/>
      <c r="AR979" s="141"/>
      <c r="AS979" s="141"/>
      <c r="AT979" s="141"/>
      <c r="AU979" s="141"/>
      <c r="AV979" s="141"/>
      <c r="AW979" s="141"/>
      <c r="AX979" s="142"/>
    </row>
    <row r="980" spans="1:50">
      <c r="A980" s="1">
        <v>979</v>
      </c>
      <c r="H980" s="16"/>
      <c r="I980" s="17"/>
      <c r="J980" s="17"/>
      <c r="K980" s="17"/>
      <c r="L980" s="17"/>
      <c r="AA980" s="16"/>
      <c r="AB980" s="17"/>
      <c r="AC980" s="17"/>
      <c r="AO980" s="140"/>
      <c r="AP980" s="141"/>
      <c r="AQ980" s="141"/>
      <c r="AR980" s="141"/>
      <c r="AS980" s="141"/>
      <c r="AT980" s="141"/>
      <c r="AU980" s="141"/>
      <c r="AV980" s="141"/>
      <c r="AW980" s="141"/>
      <c r="AX980" s="142"/>
    </row>
    <row r="981" spans="1:50">
      <c r="A981" s="1">
        <v>980</v>
      </c>
      <c r="H981" s="16"/>
      <c r="I981" s="17"/>
      <c r="J981" s="17"/>
      <c r="K981" s="17"/>
      <c r="L981" s="17"/>
      <c r="AA981" s="16"/>
      <c r="AB981" s="17"/>
      <c r="AC981" s="17"/>
      <c r="AO981" s="140"/>
      <c r="AP981" s="141"/>
      <c r="AQ981" s="141"/>
      <c r="AR981" s="141"/>
      <c r="AS981" s="141"/>
      <c r="AT981" s="141"/>
      <c r="AU981" s="141"/>
      <c r="AV981" s="141"/>
      <c r="AW981" s="141"/>
      <c r="AX981" s="142"/>
    </row>
    <row r="982" spans="1:50">
      <c r="A982" s="1">
        <v>981</v>
      </c>
      <c r="H982" s="16"/>
      <c r="I982" s="17"/>
      <c r="J982" s="17"/>
      <c r="K982" s="17"/>
      <c r="L982" s="17"/>
      <c r="AA982" s="16"/>
      <c r="AB982" s="17"/>
      <c r="AC982" s="17"/>
      <c r="AO982" s="140"/>
      <c r="AP982" s="141"/>
      <c r="AQ982" s="141"/>
      <c r="AR982" s="141"/>
      <c r="AS982" s="141"/>
      <c r="AT982" s="141"/>
      <c r="AU982" s="141"/>
      <c r="AV982" s="141"/>
      <c r="AW982" s="141"/>
      <c r="AX982" s="142"/>
    </row>
    <row r="983" spans="1:50">
      <c r="A983" s="1">
        <v>982</v>
      </c>
      <c r="H983" s="16"/>
      <c r="I983" s="17"/>
      <c r="J983" s="17"/>
      <c r="K983" s="17"/>
      <c r="L983" s="17"/>
      <c r="AA983" s="16"/>
      <c r="AB983" s="17"/>
      <c r="AC983" s="17"/>
      <c r="AO983" s="140"/>
      <c r="AP983" s="141"/>
      <c r="AQ983" s="141"/>
      <c r="AR983" s="141"/>
      <c r="AS983" s="141"/>
      <c r="AT983" s="141"/>
      <c r="AU983" s="141"/>
      <c r="AV983" s="141"/>
      <c r="AW983" s="141"/>
      <c r="AX983" s="142"/>
    </row>
    <row r="984" spans="1:50">
      <c r="A984" s="1">
        <v>983</v>
      </c>
      <c r="H984" s="16"/>
      <c r="I984" s="17"/>
      <c r="J984" s="17"/>
      <c r="K984" s="17"/>
      <c r="L984" s="17"/>
      <c r="AA984" s="16"/>
      <c r="AB984" s="17"/>
      <c r="AC984" s="17"/>
      <c r="AO984" s="140"/>
      <c r="AP984" s="141"/>
      <c r="AQ984" s="141"/>
      <c r="AR984" s="141"/>
      <c r="AS984" s="141"/>
      <c r="AT984" s="141"/>
      <c r="AU984" s="141"/>
      <c r="AV984" s="141"/>
      <c r="AW984" s="141"/>
      <c r="AX984" s="142"/>
    </row>
    <row r="985" spans="1:50">
      <c r="A985" s="1">
        <v>984</v>
      </c>
      <c r="H985" s="16"/>
      <c r="I985" s="17"/>
      <c r="J985" s="17"/>
      <c r="K985" s="17"/>
      <c r="L985" s="17"/>
      <c r="AA985" s="16"/>
      <c r="AB985" s="17"/>
      <c r="AC985" s="17"/>
      <c r="AO985" s="140"/>
      <c r="AP985" s="141"/>
      <c r="AQ985" s="141"/>
      <c r="AR985" s="141"/>
      <c r="AS985" s="141"/>
      <c r="AT985" s="141"/>
      <c r="AU985" s="141"/>
      <c r="AV985" s="141"/>
      <c r="AW985" s="141"/>
      <c r="AX985" s="142"/>
    </row>
    <row r="986" spans="1:50">
      <c r="A986" s="1">
        <v>985</v>
      </c>
      <c r="H986" s="16"/>
      <c r="I986" s="17"/>
      <c r="J986" s="17"/>
      <c r="K986" s="17"/>
      <c r="L986" s="17"/>
      <c r="AA986" s="16"/>
      <c r="AB986" s="17"/>
      <c r="AC986" s="17"/>
      <c r="AO986" s="140"/>
      <c r="AP986" s="141"/>
      <c r="AQ986" s="141"/>
      <c r="AR986" s="141"/>
      <c r="AS986" s="141"/>
      <c r="AT986" s="141"/>
      <c r="AU986" s="141"/>
      <c r="AV986" s="141"/>
      <c r="AW986" s="141"/>
      <c r="AX986" s="142"/>
    </row>
    <row r="987" spans="1:50">
      <c r="A987" s="1">
        <v>986</v>
      </c>
      <c r="H987" s="16"/>
      <c r="I987" s="17"/>
      <c r="J987" s="17"/>
      <c r="K987" s="17"/>
      <c r="L987" s="17"/>
      <c r="AA987" s="16"/>
      <c r="AB987" s="17"/>
      <c r="AC987" s="17"/>
      <c r="AO987" s="140"/>
      <c r="AP987" s="141"/>
      <c r="AQ987" s="141"/>
      <c r="AR987" s="141"/>
      <c r="AS987" s="141"/>
      <c r="AT987" s="141"/>
      <c r="AU987" s="141"/>
      <c r="AV987" s="141"/>
      <c r="AW987" s="141"/>
      <c r="AX987" s="142"/>
    </row>
    <row r="988" spans="1:50">
      <c r="A988" s="1">
        <v>987</v>
      </c>
      <c r="H988" s="16"/>
      <c r="I988" s="17"/>
      <c r="J988" s="17"/>
      <c r="K988" s="17"/>
      <c r="L988" s="17"/>
      <c r="AA988" s="16"/>
      <c r="AB988" s="17"/>
      <c r="AC988" s="17"/>
      <c r="AO988" s="140"/>
      <c r="AP988" s="141"/>
      <c r="AQ988" s="141"/>
      <c r="AR988" s="141"/>
      <c r="AS988" s="141"/>
      <c r="AT988" s="141"/>
      <c r="AU988" s="141"/>
      <c r="AV988" s="141"/>
      <c r="AW988" s="141"/>
      <c r="AX988" s="142"/>
    </row>
    <row r="989" spans="1:50">
      <c r="A989" s="1">
        <v>988</v>
      </c>
      <c r="H989" s="16"/>
      <c r="I989" s="17"/>
      <c r="J989" s="17"/>
      <c r="K989" s="17"/>
      <c r="L989" s="17"/>
      <c r="AA989" s="16"/>
      <c r="AB989" s="17"/>
      <c r="AC989" s="17"/>
      <c r="AO989" s="140"/>
      <c r="AP989" s="141"/>
      <c r="AQ989" s="141"/>
      <c r="AR989" s="141"/>
      <c r="AS989" s="141"/>
      <c r="AT989" s="141"/>
      <c r="AU989" s="141"/>
      <c r="AV989" s="141"/>
      <c r="AW989" s="141"/>
      <c r="AX989" s="142"/>
    </row>
    <row r="990" spans="1:50">
      <c r="A990" s="1">
        <v>989</v>
      </c>
      <c r="H990" s="16"/>
      <c r="I990" s="17"/>
      <c r="J990" s="17"/>
      <c r="K990" s="17"/>
      <c r="L990" s="17"/>
      <c r="AA990" s="16"/>
      <c r="AB990" s="17"/>
      <c r="AC990" s="17"/>
      <c r="AO990" s="140"/>
      <c r="AP990" s="141"/>
      <c r="AQ990" s="141"/>
      <c r="AR990" s="141"/>
      <c r="AS990" s="141"/>
      <c r="AT990" s="141"/>
      <c r="AU990" s="141"/>
      <c r="AV990" s="141"/>
      <c r="AW990" s="141"/>
      <c r="AX990" s="142"/>
    </row>
    <row r="991" spans="1:50">
      <c r="A991" s="1">
        <v>990</v>
      </c>
      <c r="H991" s="16"/>
      <c r="I991" s="17"/>
      <c r="J991" s="17"/>
      <c r="K991" s="17"/>
      <c r="L991" s="17"/>
      <c r="AA991" s="16"/>
      <c r="AB991" s="17"/>
      <c r="AC991" s="17"/>
      <c r="AO991" s="140"/>
      <c r="AP991" s="141"/>
      <c r="AQ991" s="141"/>
      <c r="AR991" s="141"/>
      <c r="AS991" s="141"/>
      <c r="AT991" s="141"/>
      <c r="AU991" s="141"/>
      <c r="AV991" s="141"/>
      <c r="AW991" s="141"/>
      <c r="AX991" s="142"/>
    </row>
    <row r="992" spans="1:50">
      <c r="A992" s="1">
        <v>991</v>
      </c>
      <c r="H992" s="16"/>
      <c r="I992" s="17"/>
      <c r="J992" s="17"/>
      <c r="K992" s="17"/>
      <c r="L992" s="17"/>
      <c r="AA992" s="16"/>
      <c r="AB992" s="17"/>
      <c r="AC992" s="17"/>
      <c r="AO992" s="140"/>
      <c r="AP992" s="141"/>
      <c r="AQ992" s="141"/>
      <c r="AR992" s="141"/>
      <c r="AS992" s="141"/>
      <c r="AT992" s="141"/>
      <c r="AU992" s="141"/>
      <c r="AV992" s="141"/>
      <c r="AW992" s="141"/>
      <c r="AX992" s="142"/>
    </row>
    <row r="993" spans="1:50">
      <c r="A993" s="1">
        <v>992</v>
      </c>
      <c r="H993" s="16"/>
      <c r="I993" s="17"/>
      <c r="J993" s="17"/>
      <c r="K993" s="17"/>
      <c r="L993" s="17"/>
      <c r="AA993" s="16"/>
      <c r="AB993" s="17"/>
      <c r="AC993" s="17"/>
      <c r="AO993" s="140"/>
      <c r="AP993" s="141"/>
      <c r="AQ993" s="141"/>
      <c r="AR993" s="141"/>
      <c r="AS993" s="141"/>
      <c r="AT993" s="141"/>
      <c r="AU993" s="141"/>
      <c r="AV993" s="141"/>
      <c r="AW993" s="141"/>
      <c r="AX993" s="142"/>
    </row>
    <row r="994" spans="1:50">
      <c r="A994" s="1">
        <v>993</v>
      </c>
      <c r="H994" s="16"/>
      <c r="I994" s="17"/>
      <c r="J994" s="17"/>
      <c r="K994" s="17"/>
      <c r="L994" s="17"/>
      <c r="AA994" s="16"/>
      <c r="AB994" s="17"/>
      <c r="AC994" s="17"/>
      <c r="AO994" s="140"/>
      <c r="AP994" s="141"/>
      <c r="AQ994" s="141"/>
      <c r="AR994" s="141"/>
      <c r="AS994" s="141"/>
      <c r="AT994" s="141"/>
      <c r="AU994" s="141"/>
      <c r="AV994" s="141"/>
      <c r="AW994" s="141"/>
      <c r="AX994" s="142"/>
    </row>
    <row r="995" spans="1:50">
      <c r="A995" s="1">
        <v>994</v>
      </c>
      <c r="H995" s="16"/>
      <c r="I995" s="17"/>
      <c r="J995" s="17"/>
      <c r="K995" s="17"/>
      <c r="L995" s="17"/>
      <c r="AA995" s="16"/>
      <c r="AB995" s="17"/>
      <c r="AC995" s="17"/>
      <c r="AO995" s="140"/>
      <c r="AP995" s="141"/>
      <c r="AQ995" s="141"/>
      <c r="AR995" s="141"/>
      <c r="AS995" s="141"/>
      <c r="AT995" s="141"/>
      <c r="AU995" s="141"/>
      <c r="AV995" s="141"/>
      <c r="AW995" s="141"/>
      <c r="AX995" s="142"/>
    </row>
    <row r="996" spans="1:50">
      <c r="A996" s="1">
        <v>995</v>
      </c>
      <c r="H996" s="16"/>
      <c r="I996" s="17"/>
      <c r="J996" s="17"/>
      <c r="K996" s="17"/>
      <c r="L996" s="17"/>
      <c r="AA996" s="16"/>
      <c r="AB996" s="17"/>
      <c r="AC996" s="17"/>
      <c r="AO996" s="140"/>
      <c r="AP996" s="141"/>
      <c r="AQ996" s="141"/>
      <c r="AR996" s="141"/>
      <c r="AS996" s="141"/>
      <c r="AT996" s="141"/>
      <c r="AU996" s="141"/>
      <c r="AV996" s="141"/>
      <c r="AW996" s="141"/>
      <c r="AX996" s="142"/>
    </row>
    <row r="997" spans="1:50">
      <c r="A997" s="1">
        <v>996</v>
      </c>
      <c r="H997" s="16"/>
      <c r="I997" s="17"/>
      <c r="J997" s="17"/>
      <c r="K997" s="17"/>
      <c r="L997" s="17"/>
      <c r="AA997" s="16"/>
      <c r="AB997" s="17"/>
      <c r="AC997" s="17"/>
      <c r="AO997" s="140"/>
      <c r="AP997" s="141"/>
      <c r="AQ997" s="141"/>
      <c r="AR997" s="141"/>
      <c r="AS997" s="141"/>
      <c r="AT997" s="141"/>
      <c r="AU997" s="141"/>
      <c r="AV997" s="141"/>
      <c r="AW997" s="141"/>
      <c r="AX997" s="142"/>
    </row>
    <row r="998" spans="1:50">
      <c r="A998" s="1">
        <v>997</v>
      </c>
      <c r="H998" s="16"/>
      <c r="I998" s="17"/>
      <c r="J998" s="17"/>
      <c r="K998" s="17"/>
      <c r="L998" s="17"/>
      <c r="AA998" s="16"/>
      <c r="AB998" s="17"/>
      <c r="AC998" s="17"/>
      <c r="AO998" s="140"/>
      <c r="AP998" s="141"/>
      <c r="AQ998" s="141"/>
      <c r="AR998" s="141"/>
      <c r="AS998" s="141"/>
      <c r="AT998" s="141"/>
      <c r="AU998" s="141"/>
      <c r="AV998" s="141"/>
      <c r="AW998" s="141"/>
      <c r="AX998" s="142"/>
    </row>
    <row r="999" spans="1:50">
      <c r="A999" s="1">
        <v>998</v>
      </c>
      <c r="H999" s="16"/>
      <c r="I999" s="17"/>
      <c r="J999" s="17"/>
      <c r="K999" s="17"/>
      <c r="L999" s="17"/>
      <c r="AA999" s="16"/>
      <c r="AB999" s="17"/>
      <c r="AC999" s="17"/>
      <c r="AO999" s="140"/>
      <c r="AP999" s="141"/>
      <c r="AQ999" s="141"/>
      <c r="AR999" s="141"/>
      <c r="AS999" s="141"/>
      <c r="AT999" s="141"/>
      <c r="AU999" s="141"/>
      <c r="AV999" s="141"/>
      <c r="AW999" s="141"/>
      <c r="AX999" s="142"/>
    </row>
    <row r="1000" spans="1:50">
      <c r="A1000" s="1">
        <v>999</v>
      </c>
      <c r="H1000" s="16"/>
      <c r="I1000" s="17"/>
      <c r="J1000" s="17"/>
      <c r="K1000" s="17"/>
      <c r="L1000" s="17"/>
      <c r="AA1000" s="16"/>
      <c r="AB1000" s="17"/>
      <c r="AC1000" s="17"/>
      <c r="AO1000" s="140"/>
      <c r="AP1000" s="141"/>
      <c r="AQ1000" s="141"/>
      <c r="AR1000" s="141"/>
      <c r="AS1000" s="141"/>
      <c r="AT1000" s="141"/>
      <c r="AU1000" s="141"/>
      <c r="AV1000" s="141"/>
      <c r="AW1000" s="141"/>
      <c r="AX1000" s="142"/>
    </row>
    <row r="1001" spans="1:50">
      <c r="A1001" s="1">
        <v>1000</v>
      </c>
      <c r="H1001" s="16"/>
      <c r="I1001" s="17"/>
      <c r="J1001" s="17"/>
      <c r="K1001" s="17"/>
      <c r="L1001" s="17"/>
      <c r="AA1001" s="16"/>
      <c r="AB1001" s="17"/>
      <c r="AC1001" s="17"/>
    </row>
    <row r="1002" spans="1:50">
      <c r="H1002" s="16"/>
      <c r="I1002" s="17"/>
      <c r="J1002" s="17"/>
      <c r="K1002" s="17"/>
      <c r="L1002" s="17"/>
      <c r="AA1002" s="16"/>
      <c r="AB1002" s="17"/>
      <c r="AC1002" s="17"/>
    </row>
    <row r="1003" spans="1:50">
      <c r="H1003" s="16"/>
      <c r="I1003" s="17"/>
      <c r="J1003" s="17"/>
      <c r="K1003" s="17"/>
      <c r="L1003" s="17"/>
      <c r="AA1003" s="16"/>
      <c r="AB1003" s="17"/>
      <c r="AC1003" s="17"/>
    </row>
    <row r="1004" spans="1:50">
      <c r="H1004" s="16"/>
      <c r="I1004" s="17"/>
      <c r="J1004" s="17"/>
      <c r="K1004" s="17"/>
      <c r="L1004" s="17"/>
      <c r="AA1004" s="16"/>
      <c r="AB1004" s="17"/>
      <c r="AC1004" s="17"/>
    </row>
    <row r="1005" spans="1:50">
      <c r="H1005" s="16"/>
      <c r="I1005" s="17"/>
      <c r="J1005" s="17"/>
      <c r="K1005" s="17"/>
      <c r="L1005" s="17"/>
      <c r="AA1005" s="16"/>
      <c r="AB1005" s="17"/>
      <c r="AC1005" s="17"/>
    </row>
    <row r="1006" spans="1:50">
      <c r="H1006" s="16"/>
      <c r="I1006" s="17"/>
      <c r="J1006" s="17"/>
      <c r="K1006" s="17"/>
      <c r="L1006" s="17"/>
      <c r="AA1006" s="16"/>
      <c r="AB1006" s="17"/>
      <c r="AC1006" s="17"/>
    </row>
    <row r="1007" spans="1:50">
      <c r="H1007" s="16"/>
      <c r="I1007" s="17"/>
      <c r="J1007" s="17"/>
      <c r="K1007" s="17"/>
      <c r="L1007" s="17"/>
      <c r="AA1007" s="16"/>
      <c r="AB1007" s="17"/>
      <c r="AC1007" s="17"/>
    </row>
    <row r="1008" spans="1:50">
      <c r="H1008" s="16"/>
      <c r="I1008" s="17"/>
      <c r="J1008" s="17"/>
      <c r="K1008" s="17"/>
      <c r="L1008" s="17"/>
      <c r="AA1008" s="16"/>
      <c r="AB1008" s="17"/>
      <c r="AC1008" s="17"/>
    </row>
    <row r="1009" spans="8:29">
      <c r="H1009" s="16"/>
      <c r="I1009" s="17"/>
      <c r="J1009" s="17"/>
      <c r="K1009" s="17"/>
      <c r="L1009" s="17"/>
      <c r="AA1009" s="16"/>
      <c r="AB1009" s="17"/>
      <c r="AC1009" s="17"/>
    </row>
    <row r="1010" spans="8:29">
      <c r="H1010" s="16"/>
      <c r="I1010" s="17"/>
      <c r="J1010" s="17"/>
      <c r="K1010" s="17"/>
      <c r="L1010" s="17"/>
      <c r="AA1010" s="16"/>
      <c r="AB1010" s="17"/>
      <c r="AC1010" s="17"/>
    </row>
    <row r="1011" spans="8:29">
      <c r="H1011" s="16"/>
      <c r="I1011" s="17"/>
      <c r="J1011" s="17"/>
      <c r="K1011" s="17"/>
      <c r="L1011" s="17"/>
      <c r="AA1011" s="16"/>
      <c r="AB1011" s="17"/>
      <c r="AC1011" s="17"/>
    </row>
    <row r="1012" spans="8:29">
      <c r="H1012" s="16"/>
      <c r="I1012" s="17"/>
      <c r="J1012" s="17"/>
      <c r="K1012" s="17"/>
      <c r="L1012" s="17"/>
      <c r="AA1012" s="16"/>
      <c r="AB1012" s="17"/>
      <c r="AC1012" s="17"/>
    </row>
    <row r="1013" spans="8:29">
      <c r="H1013" s="16"/>
      <c r="I1013" s="17"/>
      <c r="J1013" s="17"/>
      <c r="K1013" s="17"/>
      <c r="L1013" s="17"/>
      <c r="AA1013" s="16"/>
      <c r="AB1013" s="17"/>
      <c r="AC1013" s="17"/>
    </row>
    <row r="1014" spans="8:29">
      <c r="H1014" s="16"/>
      <c r="I1014" s="17"/>
      <c r="J1014" s="17"/>
      <c r="K1014" s="17"/>
      <c r="L1014" s="17"/>
      <c r="AA1014" s="16"/>
      <c r="AB1014" s="17"/>
      <c r="AC1014" s="17"/>
    </row>
    <row r="1015" spans="8:29">
      <c r="H1015" s="16"/>
      <c r="I1015" s="17"/>
      <c r="J1015" s="17"/>
      <c r="K1015" s="17"/>
      <c r="L1015" s="17"/>
      <c r="AA1015" s="16"/>
      <c r="AB1015" s="17"/>
      <c r="AC1015" s="17"/>
    </row>
    <row r="1016" spans="8:29">
      <c r="H1016" s="16"/>
      <c r="I1016" s="17"/>
      <c r="J1016" s="17"/>
      <c r="K1016" s="17"/>
      <c r="L1016" s="17"/>
      <c r="AA1016" s="16"/>
      <c r="AB1016" s="17"/>
      <c r="AC1016" s="17"/>
    </row>
    <row r="1017" spans="8:29">
      <c r="H1017" s="16"/>
      <c r="I1017" s="17"/>
      <c r="J1017" s="17"/>
      <c r="K1017" s="17"/>
      <c r="L1017" s="17"/>
      <c r="AA1017" s="16"/>
      <c r="AB1017" s="17"/>
      <c r="AC1017" s="17"/>
    </row>
    <row r="1018" spans="8:29">
      <c r="H1018" s="16"/>
      <c r="I1018" s="17"/>
      <c r="J1018" s="17"/>
      <c r="K1018" s="17"/>
      <c r="L1018" s="17"/>
      <c r="AA1018" s="16"/>
      <c r="AB1018" s="17"/>
      <c r="AC1018" s="17"/>
    </row>
    <row r="1019" spans="8:29">
      <c r="H1019" s="16"/>
      <c r="I1019" s="17"/>
      <c r="J1019" s="17"/>
      <c r="K1019" s="17"/>
      <c r="L1019" s="17"/>
      <c r="AA1019" s="16"/>
      <c r="AB1019" s="17"/>
      <c r="AC1019" s="17"/>
    </row>
    <row r="1020" spans="8:29">
      <c r="H1020" s="16"/>
      <c r="I1020" s="17"/>
      <c r="J1020" s="17"/>
      <c r="K1020" s="17"/>
      <c r="L1020" s="17"/>
      <c r="AA1020" s="16"/>
      <c r="AB1020" s="17"/>
      <c r="AC1020" s="17"/>
    </row>
    <row r="1021" spans="8:29">
      <c r="H1021" s="16"/>
      <c r="I1021" s="17"/>
      <c r="J1021" s="17"/>
      <c r="K1021" s="17"/>
      <c r="L1021" s="17"/>
      <c r="AA1021" s="16"/>
      <c r="AB1021" s="17"/>
      <c r="AC1021" s="17"/>
    </row>
    <row r="1022" spans="8:29">
      <c r="H1022" s="16"/>
      <c r="I1022" s="17"/>
      <c r="J1022" s="17"/>
      <c r="K1022" s="17"/>
      <c r="L1022" s="17"/>
      <c r="AA1022" s="16"/>
      <c r="AB1022" s="17"/>
      <c r="AC1022" s="17"/>
    </row>
    <row r="1023" spans="8:29">
      <c r="H1023" s="16"/>
      <c r="I1023" s="17"/>
      <c r="J1023" s="17"/>
      <c r="K1023" s="17"/>
      <c r="L1023" s="17"/>
      <c r="AA1023" s="16"/>
      <c r="AB1023" s="17"/>
      <c r="AC1023" s="17"/>
    </row>
    <row r="1024" spans="8:29">
      <c r="H1024" s="16"/>
      <c r="I1024" s="17"/>
      <c r="J1024" s="17"/>
      <c r="K1024" s="17"/>
      <c r="L1024" s="17"/>
      <c r="AA1024" s="16"/>
      <c r="AB1024" s="17"/>
      <c r="AC1024" s="17"/>
    </row>
    <row r="1025" spans="8:29">
      <c r="H1025" s="16"/>
      <c r="I1025" s="17"/>
      <c r="J1025" s="17"/>
      <c r="K1025" s="17"/>
      <c r="L1025" s="17"/>
      <c r="AA1025" s="16"/>
      <c r="AB1025" s="17"/>
      <c r="AC1025" s="17"/>
    </row>
    <row r="1026" spans="8:29">
      <c r="H1026" s="16"/>
      <c r="I1026" s="17"/>
      <c r="J1026" s="17"/>
      <c r="K1026" s="17"/>
      <c r="L1026" s="17"/>
      <c r="AA1026" s="16"/>
      <c r="AB1026" s="17"/>
      <c r="AC1026" s="17"/>
    </row>
    <row r="1027" spans="8:29">
      <c r="H1027" s="16"/>
      <c r="I1027" s="17"/>
      <c r="J1027" s="17"/>
      <c r="K1027" s="17"/>
      <c r="L1027" s="17"/>
      <c r="AA1027" s="16"/>
      <c r="AB1027" s="17"/>
      <c r="AC1027" s="17"/>
    </row>
    <row r="1028" spans="8:29">
      <c r="H1028" s="16"/>
      <c r="I1028" s="17"/>
      <c r="J1028" s="17"/>
      <c r="K1028" s="17"/>
      <c r="L1028" s="17"/>
      <c r="AA1028" s="16"/>
      <c r="AB1028" s="17"/>
      <c r="AC1028" s="17"/>
    </row>
    <row r="1029" spans="8:29">
      <c r="H1029" s="16"/>
      <c r="I1029" s="17"/>
      <c r="J1029" s="17"/>
      <c r="K1029" s="17"/>
      <c r="L1029" s="17"/>
      <c r="AA1029" s="16"/>
      <c r="AB1029" s="17"/>
      <c r="AC1029" s="17"/>
    </row>
    <row r="1030" spans="8:29">
      <c r="H1030" s="16"/>
      <c r="I1030" s="17"/>
      <c r="J1030" s="17"/>
      <c r="K1030" s="17"/>
      <c r="L1030" s="17"/>
      <c r="AA1030" s="16"/>
      <c r="AB1030" s="17"/>
      <c r="AC1030" s="17"/>
    </row>
    <row r="1031" spans="8:29">
      <c r="H1031" s="16"/>
      <c r="I1031" s="17"/>
      <c r="J1031" s="17"/>
      <c r="K1031" s="17"/>
      <c r="L1031" s="17"/>
      <c r="AA1031" s="16"/>
      <c r="AB1031" s="17"/>
      <c r="AC1031" s="17"/>
    </row>
    <row r="1032" spans="8:29">
      <c r="H1032" s="16"/>
      <c r="I1032" s="17"/>
      <c r="J1032" s="17"/>
      <c r="K1032" s="17"/>
      <c r="L1032" s="17"/>
      <c r="AA1032" s="16"/>
      <c r="AB1032" s="17"/>
      <c r="AC1032" s="17"/>
    </row>
    <row r="1033" spans="8:29">
      <c r="H1033" s="16"/>
      <c r="I1033" s="17"/>
      <c r="J1033" s="17"/>
      <c r="K1033" s="17"/>
      <c r="L1033" s="17"/>
      <c r="AA1033" s="16"/>
      <c r="AB1033" s="17"/>
      <c r="AC1033" s="17"/>
    </row>
    <row r="1034" spans="8:29">
      <c r="H1034" s="16"/>
      <c r="I1034" s="17"/>
      <c r="J1034" s="17"/>
      <c r="K1034" s="17"/>
      <c r="L1034" s="17"/>
      <c r="AA1034" s="16"/>
      <c r="AB1034" s="17"/>
      <c r="AC1034" s="17"/>
    </row>
    <row r="1035" spans="8:29">
      <c r="H1035" s="16"/>
      <c r="I1035" s="17"/>
      <c r="J1035" s="17"/>
      <c r="K1035" s="17"/>
      <c r="L1035" s="17"/>
      <c r="AA1035" s="16"/>
      <c r="AB1035" s="17"/>
      <c r="AC1035" s="17"/>
    </row>
    <row r="1036" spans="8:29">
      <c r="H1036" s="16"/>
      <c r="I1036" s="17"/>
      <c r="J1036" s="17"/>
      <c r="K1036" s="17"/>
      <c r="L1036" s="17"/>
      <c r="AA1036" s="16"/>
      <c r="AB1036" s="17"/>
      <c r="AC1036" s="17"/>
    </row>
    <row r="1037" spans="8:29">
      <c r="H1037" s="16"/>
      <c r="I1037" s="17"/>
      <c r="J1037" s="17"/>
      <c r="K1037" s="17"/>
      <c r="L1037" s="17"/>
      <c r="AA1037" s="16"/>
      <c r="AB1037" s="17"/>
      <c r="AC1037" s="17"/>
    </row>
    <row r="1038" spans="8:29">
      <c r="H1038" s="16"/>
      <c r="I1038" s="17"/>
      <c r="J1038" s="17"/>
      <c r="K1038" s="17"/>
      <c r="L1038" s="17"/>
      <c r="AA1038" s="16"/>
      <c r="AB1038" s="17"/>
      <c r="AC1038" s="17"/>
    </row>
    <row r="1039" spans="8:29">
      <c r="H1039" s="16"/>
      <c r="I1039" s="17"/>
      <c r="J1039" s="17"/>
      <c r="K1039" s="17"/>
      <c r="L1039" s="17"/>
      <c r="AA1039" s="16"/>
      <c r="AB1039" s="17"/>
      <c r="AC1039" s="17"/>
    </row>
    <row r="1040" spans="8:29">
      <c r="H1040" s="16"/>
      <c r="I1040" s="17"/>
      <c r="J1040" s="17"/>
      <c r="K1040" s="17"/>
      <c r="L1040" s="17"/>
      <c r="AA1040" s="16"/>
      <c r="AB1040" s="17"/>
      <c r="AC1040" s="17"/>
    </row>
    <row r="1041" spans="8:29">
      <c r="H1041" s="16"/>
      <c r="I1041" s="17"/>
      <c r="J1041" s="17"/>
      <c r="K1041" s="17"/>
      <c r="L1041" s="17"/>
      <c r="AA1041" s="16"/>
      <c r="AB1041" s="17"/>
      <c r="AC1041" s="17"/>
    </row>
    <row r="1042" spans="8:29">
      <c r="H1042" s="16"/>
      <c r="I1042" s="17"/>
      <c r="J1042" s="17"/>
      <c r="K1042" s="17"/>
      <c r="L1042" s="17"/>
      <c r="AA1042" s="16"/>
      <c r="AB1042" s="17"/>
      <c r="AC1042" s="17"/>
    </row>
    <row r="1043" spans="8:29">
      <c r="H1043" s="16"/>
      <c r="I1043" s="17"/>
      <c r="J1043" s="17"/>
      <c r="K1043" s="17"/>
      <c r="L1043" s="17"/>
      <c r="AA1043" s="16"/>
      <c r="AB1043" s="17"/>
      <c r="AC1043" s="17"/>
    </row>
    <row r="1044" spans="8:29">
      <c r="H1044" s="16"/>
      <c r="I1044" s="17"/>
      <c r="J1044" s="17"/>
      <c r="K1044" s="17"/>
      <c r="L1044" s="17"/>
      <c r="AA1044" s="16"/>
      <c r="AB1044" s="17"/>
      <c r="AC1044" s="17"/>
    </row>
    <row r="1045" spans="8:29">
      <c r="H1045" s="16"/>
      <c r="I1045" s="17"/>
      <c r="J1045" s="17"/>
      <c r="K1045" s="17"/>
      <c r="L1045" s="17"/>
      <c r="AA1045" s="16"/>
      <c r="AB1045" s="17"/>
      <c r="AC1045" s="17"/>
    </row>
    <row r="1046" spans="8:29">
      <c r="H1046" s="16"/>
      <c r="I1046" s="17"/>
      <c r="J1046" s="17"/>
      <c r="K1046" s="17"/>
      <c r="L1046" s="17"/>
      <c r="AA1046" s="16"/>
      <c r="AB1046" s="17"/>
      <c r="AC1046" s="17"/>
    </row>
    <row r="1047" spans="8:29">
      <c r="H1047" s="16"/>
      <c r="I1047" s="17"/>
      <c r="J1047" s="17"/>
      <c r="K1047" s="17"/>
      <c r="L1047" s="17"/>
      <c r="AA1047" s="16"/>
      <c r="AB1047" s="17"/>
      <c r="AC1047" s="17"/>
    </row>
    <row r="1048" spans="8:29">
      <c r="H1048" s="16"/>
      <c r="I1048" s="17"/>
      <c r="J1048" s="17"/>
      <c r="K1048" s="17"/>
      <c r="L1048" s="17"/>
      <c r="AA1048" s="16"/>
      <c r="AB1048" s="17"/>
      <c r="AC1048" s="17"/>
    </row>
    <row r="1049" spans="8:29">
      <c r="H1049" s="16"/>
      <c r="I1049" s="17"/>
      <c r="J1049" s="17"/>
      <c r="K1049" s="17"/>
      <c r="L1049" s="17"/>
      <c r="AA1049" s="16"/>
      <c r="AB1049" s="17"/>
      <c r="AC1049" s="17"/>
    </row>
    <row r="1050" spans="8:29">
      <c r="H1050" s="16"/>
      <c r="I1050" s="17"/>
      <c r="J1050" s="17"/>
      <c r="K1050" s="17"/>
      <c r="L1050" s="17"/>
      <c r="AA1050" s="16"/>
      <c r="AB1050" s="17"/>
      <c r="AC1050" s="17"/>
    </row>
    <row r="1051" spans="8:29">
      <c r="H1051" s="16"/>
      <c r="I1051" s="17"/>
      <c r="J1051" s="17"/>
      <c r="K1051" s="17"/>
      <c r="L1051" s="17"/>
      <c r="AA1051" s="16"/>
      <c r="AB1051" s="17"/>
      <c r="AC1051" s="17"/>
    </row>
    <row r="1052" spans="8:29">
      <c r="H1052" s="16"/>
      <c r="I1052" s="17"/>
      <c r="J1052" s="17"/>
      <c r="K1052" s="17"/>
      <c r="L1052" s="17"/>
      <c r="AA1052" s="16"/>
      <c r="AB1052" s="17"/>
      <c r="AC1052" s="17"/>
    </row>
    <row r="1053" spans="8:29">
      <c r="H1053" s="16"/>
      <c r="I1053" s="17"/>
      <c r="J1053" s="17"/>
      <c r="K1053" s="17"/>
      <c r="L1053" s="17"/>
      <c r="AA1053" s="16"/>
      <c r="AB1053" s="17"/>
      <c r="AC1053" s="17"/>
    </row>
    <row r="1054" spans="8:29">
      <c r="H1054" s="16"/>
      <c r="I1054" s="17"/>
      <c r="J1054" s="17"/>
      <c r="K1054" s="17"/>
      <c r="L1054" s="17"/>
      <c r="AA1054" s="16"/>
      <c r="AB1054" s="17"/>
      <c r="AC1054" s="17"/>
    </row>
    <row r="1055" spans="8:29">
      <c r="H1055" s="16"/>
      <c r="I1055" s="17"/>
      <c r="J1055" s="17"/>
      <c r="K1055" s="17"/>
      <c r="L1055" s="17"/>
      <c r="AA1055" s="16"/>
      <c r="AB1055" s="17"/>
      <c r="AC1055" s="17"/>
    </row>
    <row r="1056" spans="8:29">
      <c r="H1056" s="16"/>
      <c r="I1056" s="17"/>
      <c r="J1056" s="17"/>
      <c r="K1056" s="17"/>
      <c r="L1056" s="17"/>
      <c r="AA1056" s="16"/>
      <c r="AB1056" s="17"/>
      <c r="AC1056" s="17"/>
    </row>
    <row r="1057" spans="8:29">
      <c r="H1057" s="16"/>
      <c r="I1057" s="17"/>
      <c r="J1057" s="17"/>
      <c r="K1057" s="17"/>
      <c r="L1057" s="17"/>
      <c r="AA1057" s="16"/>
      <c r="AB1057" s="17"/>
      <c r="AC1057" s="17"/>
    </row>
    <row r="1058" spans="8:29">
      <c r="H1058" s="16"/>
      <c r="I1058" s="17"/>
      <c r="J1058" s="17"/>
      <c r="K1058" s="17"/>
      <c r="L1058" s="17"/>
      <c r="AA1058" s="16"/>
      <c r="AB1058" s="17"/>
      <c r="AC1058" s="17"/>
    </row>
    <row r="1059" spans="8:29">
      <c r="H1059" s="16"/>
      <c r="I1059" s="17"/>
      <c r="J1059" s="17"/>
      <c r="K1059" s="17"/>
      <c r="L1059" s="17"/>
      <c r="AA1059" s="16"/>
      <c r="AB1059" s="17"/>
      <c r="AC1059" s="17"/>
    </row>
    <row r="1060" spans="8:29">
      <c r="H1060" s="16"/>
      <c r="I1060" s="17"/>
      <c r="J1060" s="17"/>
      <c r="K1060" s="17"/>
      <c r="L1060" s="17"/>
      <c r="AA1060" s="16"/>
      <c r="AB1060" s="17"/>
      <c r="AC1060" s="17"/>
    </row>
    <row r="1061" spans="8:29">
      <c r="H1061" s="16"/>
      <c r="I1061" s="17"/>
      <c r="J1061" s="17"/>
      <c r="K1061" s="17"/>
      <c r="L1061" s="17"/>
      <c r="AA1061" s="16"/>
      <c r="AB1061" s="17"/>
      <c r="AC1061" s="17"/>
    </row>
    <row r="1062" spans="8:29">
      <c r="H1062" s="16"/>
      <c r="I1062" s="17"/>
      <c r="J1062" s="17"/>
      <c r="K1062" s="17"/>
      <c r="L1062" s="17"/>
      <c r="AA1062" s="16"/>
      <c r="AB1062" s="17"/>
      <c r="AC1062" s="17"/>
    </row>
    <row r="1063" spans="8:29">
      <c r="H1063" s="16"/>
      <c r="I1063" s="17"/>
      <c r="J1063" s="17"/>
      <c r="K1063" s="17"/>
      <c r="L1063" s="17"/>
      <c r="AA1063" s="16"/>
      <c r="AB1063" s="17"/>
      <c r="AC1063" s="17"/>
    </row>
    <row r="1064" spans="8:29">
      <c r="H1064" s="16"/>
      <c r="I1064" s="17"/>
      <c r="J1064" s="17"/>
      <c r="K1064" s="17"/>
      <c r="L1064" s="17"/>
      <c r="AA1064" s="16"/>
      <c r="AB1064" s="17"/>
      <c r="AC1064" s="17"/>
    </row>
    <row r="1065" spans="8:29">
      <c r="H1065" s="16"/>
      <c r="I1065" s="17"/>
      <c r="J1065" s="17"/>
      <c r="K1065" s="17"/>
      <c r="L1065" s="17"/>
      <c r="AA1065" s="16"/>
      <c r="AB1065" s="17"/>
      <c r="AC1065" s="17"/>
    </row>
    <row r="1066" spans="8:29">
      <c r="H1066" s="16"/>
      <c r="I1066" s="17"/>
      <c r="J1066" s="17"/>
      <c r="K1066" s="17"/>
      <c r="L1066" s="17"/>
      <c r="AA1066" s="16"/>
      <c r="AB1066" s="17"/>
      <c r="AC1066" s="17"/>
    </row>
    <row r="1067" spans="8:29">
      <c r="H1067" s="16"/>
      <c r="I1067" s="17"/>
      <c r="J1067" s="17"/>
      <c r="K1067" s="17"/>
      <c r="L1067" s="17"/>
      <c r="AA1067" s="16"/>
      <c r="AB1067" s="17"/>
      <c r="AC1067" s="17"/>
    </row>
    <row r="1068" spans="8:29">
      <c r="H1068" s="16"/>
      <c r="I1068" s="17"/>
      <c r="J1068" s="17"/>
      <c r="K1068" s="17"/>
      <c r="L1068" s="17"/>
      <c r="AA1068" s="16"/>
      <c r="AB1068" s="17"/>
      <c r="AC1068" s="17"/>
    </row>
    <row r="1069" spans="8:29">
      <c r="H1069" s="16"/>
      <c r="I1069" s="17"/>
      <c r="J1069" s="17"/>
      <c r="K1069" s="17"/>
      <c r="L1069" s="17"/>
      <c r="AA1069" s="16"/>
      <c r="AB1069" s="17"/>
      <c r="AC1069" s="17"/>
    </row>
    <row r="1070" spans="8:29">
      <c r="H1070" s="16"/>
      <c r="I1070" s="17"/>
      <c r="J1070" s="17"/>
      <c r="K1070" s="17"/>
      <c r="L1070" s="17"/>
      <c r="AA1070" s="16"/>
      <c r="AB1070" s="17"/>
      <c r="AC1070" s="17"/>
    </row>
    <row r="1071" spans="8:29">
      <c r="H1071" s="16"/>
      <c r="I1071" s="17"/>
      <c r="J1071" s="17"/>
      <c r="K1071" s="17"/>
      <c r="L1071" s="17"/>
      <c r="AA1071" s="16"/>
      <c r="AB1071" s="17"/>
      <c r="AC1071" s="17"/>
    </row>
    <row r="1072" spans="8:29">
      <c r="H1072" s="16"/>
      <c r="I1072" s="17"/>
      <c r="J1072" s="17"/>
      <c r="K1072" s="17"/>
      <c r="L1072" s="17"/>
      <c r="AA1072" s="16"/>
      <c r="AB1072" s="17"/>
      <c r="AC1072" s="17"/>
    </row>
    <row r="1073" spans="8:29">
      <c r="H1073" s="16"/>
      <c r="I1073" s="17"/>
      <c r="J1073" s="17"/>
      <c r="K1073" s="17"/>
      <c r="L1073" s="17"/>
      <c r="AA1073" s="16"/>
      <c r="AB1073" s="17"/>
      <c r="AC1073" s="17"/>
    </row>
    <row r="1074" spans="8:29">
      <c r="H1074" s="16"/>
      <c r="I1074" s="17"/>
      <c r="J1074" s="17"/>
      <c r="K1074" s="17"/>
      <c r="L1074" s="17"/>
      <c r="AA1074" s="16"/>
      <c r="AB1074" s="17"/>
      <c r="AC1074" s="17"/>
    </row>
    <row r="1075" spans="8:29">
      <c r="H1075" s="16"/>
      <c r="I1075" s="17"/>
      <c r="J1075" s="17"/>
      <c r="K1075" s="17"/>
      <c r="L1075" s="17"/>
      <c r="AA1075" s="16"/>
      <c r="AB1075" s="17"/>
      <c r="AC1075" s="17"/>
    </row>
    <row r="1076" spans="8:29">
      <c r="H1076" s="16"/>
      <c r="I1076" s="17"/>
      <c r="J1076" s="17"/>
      <c r="K1076" s="17"/>
      <c r="L1076" s="17"/>
      <c r="AA1076" s="16"/>
      <c r="AB1076" s="17"/>
      <c r="AC1076" s="17"/>
    </row>
    <row r="1077" spans="8:29">
      <c r="H1077" s="16"/>
      <c r="I1077" s="17"/>
      <c r="J1077" s="17"/>
      <c r="K1077" s="17"/>
      <c r="L1077" s="17"/>
      <c r="AA1077" s="16"/>
      <c r="AB1077" s="17"/>
      <c r="AC1077" s="17"/>
    </row>
    <row r="1078" spans="8:29">
      <c r="H1078" s="16"/>
      <c r="I1078" s="17"/>
      <c r="J1078" s="17"/>
      <c r="K1078" s="17"/>
      <c r="L1078" s="17"/>
      <c r="AA1078" s="16"/>
      <c r="AB1078" s="17"/>
      <c r="AC1078" s="17"/>
    </row>
    <row r="1079" spans="8:29">
      <c r="H1079" s="16"/>
      <c r="I1079" s="17"/>
      <c r="J1079" s="17"/>
      <c r="K1079" s="17"/>
      <c r="L1079" s="17"/>
      <c r="AA1079" s="16"/>
      <c r="AB1079" s="17"/>
      <c r="AC1079" s="17"/>
    </row>
    <row r="1080" spans="8:29">
      <c r="H1080" s="16"/>
      <c r="I1080" s="17"/>
      <c r="J1080" s="17"/>
      <c r="K1080" s="17"/>
      <c r="L1080" s="17"/>
      <c r="AA1080" s="16"/>
      <c r="AB1080" s="17"/>
      <c r="AC1080" s="17"/>
    </row>
    <row r="1081" spans="8:29">
      <c r="H1081" s="16"/>
      <c r="I1081" s="17"/>
      <c r="J1081" s="17"/>
      <c r="K1081" s="17"/>
      <c r="L1081" s="17"/>
      <c r="AA1081" s="16"/>
      <c r="AB1081" s="17"/>
      <c r="AC1081" s="17"/>
    </row>
    <row r="1082" spans="8:29">
      <c r="H1082" s="16"/>
      <c r="I1082" s="17"/>
      <c r="J1082" s="17"/>
      <c r="K1082" s="17"/>
      <c r="L1082" s="17"/>
      <c r="AA1082" s="16"/>
      <c r="AB1082" s="17"/>
      <c r="AC1082" s="17"/>
    </row>
    <row r="1083" spans="8:29">
      <c r="H1083" s="16"/>
      <c r="I1083" s="17"/>
      <c r="J1083" s="17"/>
      <c r="K1083" s="17"/>
      <c r="L1083" s="17"/>
      <c r="AA1083" s="16"/>
      <c r="AB1083" s="17"/>
      <c r="AC1083" s="17"/>
    </row>
    <row r="1084" spans="8:29">
      <c r="H1084" s="16"/>
      <c r="I1084" s="17"/>
      <c r="J1084" s="17"/>
      <c r="K1084" s="17"/>
      <c r="L1084" s="17"/>
      <c r="AA1084" s="16"/>
      <c r="AB1084" s="17"/>
      <c r="AC1084" s="17"/>
    </row>
    <row r="1085" spans="8:29">
      <c r="H1085" s="16"/>
      <c r="I1085" s="17"/>
      <c r="J1085" s="17"/>
      <c r="K1085" s="17"/>
      <c r="L1085" s="17"/>
      <c r="AA1085" s="16"/>
      <c r="AB1085" s="17"/>
      <c r="AC1085" s="17"/>
    </row>
    <row r="1086" spans="8:29">
      <c r="H1086" s="16"/>
      <c r="I1086" s="17"/>
      <c r="J1086" s="17"/>
      <c r="K1086" s="17"/>
      <c r="L1086" s="17"/>
      <c r="AA1086" s="16"/>
      <c r="AB1086" s="17"/>
      <c r="AC1086" s="17"/>
    </row>
    <row r="1087" spans="8:29">
      <c r="H1087" s="16"/>
      <c r="I1087" s="17"/>
      <c r="J1087" s="17"/>
      <c r="K1087" s="17"/>
      <c r="L1087" s="17"/>
      <c r="AA1087" s="16"/>
      <c r="AB1087" s="17"/>
      <c r="AC1087" s="17"/>
    </row>
    <row r="1088" spans="8:29">
      <c r="H1088" s="16"/>
      <c r="I1088" s="17"/>
      <c r="J1088" s="17"/>
      <c r="K1088" s="17"/>
      <c r="L1088" s="17"/>
      <c r="AA1088" s="16"/>
      <c r="AB1088" s="17"/>
      <c r="AC1088" s="17"/>
    </row>
    <row r="1089" spans="8:29">
      <c r="H1089" s="16"/>
      <c r="I1089" s="17"/>
      <c r="J1089" s="17"/>
      <c r="K1089" s="17"/>
      <c r="L1089" s="17"/>
      <c r="AA1089" s="16"/>
      <c r="AB1089" s="17"/>
      <c r="AC1089" s="17"/>
    </row>
    <row r="1090" spans="8:29">
      <c r="H1090" s="16"/>
      <c r="I1090" s="17"/>
      <c r="J1090" s="17"/>
      <c r="K1090" s="17"/>
      <c r="L1090" s="17"/>
      <c r="AA1090" s="16"/>
      <c r="AB1090" s="17"/>
      <c r="AC1090" s="17"/>
    </row>
    <row r="1091" spans="8:29">
      <c r="H1091" s="16"/>
      <c r="I1091" s="17"/>
      <c r="J1091" s="17"/>
      <c r="K1091" s="17"/>
      <c r="L1091" s="17"/>
      <c r="AA1091" s="16"/>
      <c r="AB1091" s="17"/>
      <c r="AC1091" s="17"/>
    </row>
    <row r="1092" spans="8:29">
      <c r="H1092" s="16"/>
      <c r="I1092" s="17"/>
      <c r="J1092" s="17"/>
      <c r="K1092" s="17"/>
      <c r="L1092" s="17"/>
      <c r="AA1092" s="16"/>
      <c r="AB1092" s="17"/>
      <c r="AC1092" s="17"/>
    </row>
    <row r="1093" spans="8:29">
      <c r="H1093" s="16"/>
      <c r="I1093" s="17"/>
      <c r="J1093" s="17"/>
      <c r="K1093" s="17"/>
      <c r="L1093" s="17"/>
      <c r="AA1093" s="16"/>
      <c r="AB1093" s="17"/>
      <c r="AC1093" s="17"/>
    </row>
    <row r="1094" spans="8:29">
      <c r="H1094" s="16"/>
      <c r="I1094" s="17"/>
      <c r="J1094" s="17"/>
      <c r="K1094" s="17"/>
      <c r="L1094" s="17"/>
      <c r="AA1094" s="16"/>
      <c r="AB1094" s="17"/>
      <c r="AC1094" s="17"/>
    </row>
    <row r="1095" spans="8:29">
      <c r="H1095" s="16"/>
      <c r="I1095" s="17"/>
      <c r="J1095" s="17"/>
      <c r="K1095" s="17"/>
      <c r="L1095" s="17"/>
      <c r="AA1095" s="16"/>
      <c r="AB1095" s="17"/>
      <c r="AC1095" s="17"/>
    </row>
    <row r="1096" spans="8:29">
      <c r="H1096" s="16"/>
      <c r="I1096" s="17"/>
      <c r="J1096" s="17"/>
      <c r="K1096" s="17"/>
      <c r="L1096" s="17"/>
      <c r="AA1096" s="16"/>
      <c r="AB1096" s="17"/>
      <c r="AC1096" s="17"/>
    </row>
    <row r="1097" spans="8:29">
      <c r="H1097" s="16"/>
      <c r="I1097" s="17"/>
      <c r="J1097" s="17"/>
      <c r="K1097" s="17"/>
      <c r="L1097" s="17"/>
      <c r="AA1097" s="16"/>
      <c r="AB1097" s="17"/>
      <c r="AC1097" s="17"/>
    </row>
    <row r="1098" spans="8:29">
      <c r="H1098" s="16"/>
      <c r="I1098" s="17"/>
      <c r="J1098" s="17"/>
      <c r="K1098" s="17"/>
      <c r="L1098" s="17"/>
      <c r="AA1098" s="16"/>
      <c r="AB1098" s="17"/>
      <c r="AC1098" s="17"/>
    </row>
    <row r="1099" spans="8:29">
      <c r="H1099" s="16"/>
      <c r="I1099" s="17"/>
      <c r="J1099" s="17"/>
      <c r="K1099" s="17"/>
      <c r="L1099" s="17"/>
      <c r="AA1099" s="16"/>
      <c r="AB1099" s="17"/>
      <c r="AC1099" s="17"/>
    </row>
    <row r="1100" spans="8:29">
      <c r="H1100" s="16"/>
      <c r="I1100" s="17"/>
      <c r="J1100" s="17"/>
      <c r="K1100" s="17"/>
      <c r="L1100" s="17"/>
      <c r="AA1100" s="16"/>
      <c r="AB1100" s="17"/>
      <c r="AC1100" s="17"/>
    </row>
    <row r="1101" spans="8:29">
      <c r="H1101" s="16"/>
      <c r="I1101" s="17"/>
      <c r="J1101" s="17"/>
      <c r="K1101" s="17"/>
      <c r="L1101" s="17"/>
      <c r="AA1101" s="16"/>
      <c r="AB1101" s="17"/>
      <c r="AC1101" s="17"/>
    </row>
    <row r="1102" spans="8:29">
      <c r="H1102" s="16"/>
      <c r="I1102" s="17"/>
      <c r="J1102" s="17"/>
      <c r="K1102" s="17"/>
      <c r="L1102" s="17"/>
      <c r="AA1102" s="16"/>
      <c r="AB1102" s="17"/>
      <c r="AC1102" s="17"/>
    </row>
    <row r="1103" spans="8:29">
      <c r="H1103" s="16"/>
      <c r="I1103" s="17"/>
      <c r="J1103" s="17"/>
      <c r="K1103" s="17"/>
      <c r="L1103" s="17"/>
      <c r="AA1103" s="16"/>
      <c r="AB1103" s="17"/>
      <c r="AC1103" s="17"/>
    </row>
    <row r="1104" spans="8:29">
      <c r="H1104" s="16"/>
      <c r="I1104" s="17"/>
      <c r="J1104" s="17"/>
      <c r="K1104" s="17"/>
      <c r="L1104" s="17"/>
      <c r="AA1104" s="16"/>
      <c r="AB1104" s="17"/>
      <c r="AC1104" s="17"/>
    </row>
    <row r="1105" spans="8:29">
      <c r="H1105" s="16"/>
      <c r="I1105" s="17"/>
      <c r="J1105" s="17"/>
      <c r="K1105" s="17"/>
      <c r="L1105" s="17"/>
      <c r="AA1105" s="16"/>
      <c r="AB1105" s="17"/>
      <c r="AC1105" s="17"/>
    </row>
    <row r="1106" spans="8:29">
      <c r="H1106" s="16"/>
      <c r="I1106" s="17"/>
      <c r="J1106" s="17"/>
      <c r="K1106" s="17"/>
      <c r="L1106" s="17"/>
      <c r="AA1106" s="16"/>
      <c r="AB1106" s="17"/>
      <c r="AC1106" s="17"/>
    </row>
    <row r="1107" spans="8:29">
      <c r="H1107" s="16"/>
      <c r="I1107" s="17"/>
      <c r="J1107" s="17"/>
      <c r="K1107" s="17"/>
      <c r="L1107" s="17"/>
      <c r="AA1107" s="16"/>
      <c r="AB1107" s="17"/>
      <c r="AC1107" s="17"/>
    </row>
    <row r="1108" spans="8:29">
      <c r="H1108" s="16"/>
      <c r="I1108" s="17"/>
      <c r="J1108" s="17"/>
      <c r="K1108" s="17"/>
      <c r="L1108" s="17"/>
      <c r="AA1108" s="16"/>
      <c r="AB1108" s="17"/>
      <c r="AC1108" s="17"/>
    </row>
    <row r="1109" spans="8:29">
      <c r="H1109" s="16"/>
      <c r="I1109" s="17"/>
      <c r="J1109" s="17"/>
      <c r="K1109" s="17"/>
      <c r="L1109" s="17"/>
      <c r="AA1109" s="16"/>
      <c r="AB1109" s="17"/>
      <c r="AC1109" s="17"/>
    </row>
    <row r="1110" spans="8:29">
      <c r="H1110" s="16"/>
      <c r="I1110" s="17"/>
      <c r="J1110" s="17"/>
      <c r="K1110" s="17"/>
      <c r="L1110" s="17"/>
      <c r="AA1110" s="16"/>
      <c r="AB1110" s="17"/>
      <c r="AC1110" s="17"/>
    </row>
    <row r="1111" spans="8:29">
      <c r="H1111" s="16"/>
      <c r="I1111" s="17"/>
      <c r="J1111" s="17"/>
      <c r="K1111" s="17"/>
      <c r="L1111" s="17"/>
      <c r="AA1111" s="16"/>
      <c r="AB1111" s="17"/>
      <c r="AC1111" s="17"/>
    </row>
    <row r="1112" spans="8:29">
      <c r="H1112" s="16"/>
      <c r="I1112" s="17"/>
      <c r="J1112" s="17"/>
      <c r="K1112" s="17"/>
      <c r="L1112" s="17"/>
      <c r="AA1112" s="16"/>
      <c r="AB1112" s="17"/>
      <c r="AC1112" s="17"/>
    </row>
    <row r="1113" spans="8:29">
      <c r="H1113" s="16"/>
      <c r="I1113" s="17"/>
      <c r="J1113" s="17"/>
      <c r="K1113" s="17"/>
      <c r="L1113" s="17"/>
      <c r="AA1113" s="16"/>
      <c r="AB1113" s="17"/>
      <c r="AC1113" s="17"/>
    </row>
    <row r="1114" spans="8:29">
      <c r="H1114" s="16"/>
      <c r="I1114" s="17"/>
      <c r="J1114" s="17"/>
      <c r="K1114" s="17"/>
      <c r="L1114" s="17"/>
      <c r="AA1114" s="16"/>
      <c r="AB1114" s="17"/>
      <c r="AC1114" s="17"/>
    </row>
    <row r="1115" spans="8:29">
      <c r="H1115" s="16"/>
      <c r="I1115" s="17"/>
      <c r="J1115" s="17"/>
      <c r="K1115" s="17"/>
      <c r="L1115" s="17"/>
      <c r="AA1115" s="16"/>
      <c r="AB1115" s="17"/>
      <c r="AC1115" s="17"/>
    </row>
    <row r="1116" spans="8:29">
      <c r="H1116" s="16"/>
      <c r="I1116" s="17"/>
      <c r="J1116" s="17"/>
      <c r="K1116" s="17"/>
      <c r="L1116" s="17"/>
      <c r="AA1116" s="16"/>
      <c r="AB1116" s="17"/>
      <c r="AC1116" s="17"/>
    </row>
    <row r="1117" spans="8:29">
      <c r="H1117" s="16"/>
      <c r="I1117" s="17"/>
      <c r="J1117" s="17"/>
      <c r="K1117" s="17"/>
      <c r="L1117" s="17"/>
      <c r="AA1117" s="16"/>
      <c r="AB1117" s="17"/>
      <c r="AC1117" s="17"/>
    </row>
    <row r="1118" spans="8:29">
      <c r="H1118" s="16"/>
      <c r="I1118" s="17"/>
      <c r="J1118" s="17"/>
      <c r="K1118" s="17"/>
      <c r="L1118" s="17"/>
      <c r="AA1118" s="16"/>
      <c r="AB1118" s="17"/>
      <c r="AC1118" s="17"/>
    </row>
    <row r="1119" spans="8:29">
      <c r="H1119" s="16"/>
      <c r="I1119" s="17"/>
      <c r="J1119" s="17"/>
      <c r="K1119" s="17"/>
      <c r="L1119" s="17"/>
      <c r="AA1119" s="16"/>
      <c r="AB1119" s="17"/>
      <c r="AC1119" s="17"/>
    </row>
    <row r="1120" spans="8:29">
      <c r="H1120" s="16"/>
      <c r="I1120" s="17"/>
      <c r="J1120" s="17"/>
      <c r="K1120" s="17"/>
      <c r="L1120" s="17"/>
      <c r="AA1120" s="16"/>
      <c r="AB1120" s="17"/>
      <c r="AC1120" s="17"/>
    </row>
    <row r="1121" spans="8:29">
      <c r="H1121" s="16"/>
      <c r="I1121" s="17"/>
      <c r="J1121" s="17"/>
      <c r="K1121" s="17"/>
      <c r="L1121" s="17"/>
      <c r="AA1121" s="16"/>
      <c r="AB1121" s="17"/>
      <c r="AC1121" s="17"/>
    </row>
    <row r="1122" spans="8:29">
      <c r="H1122" s="16"/>
      <c r="I1122" s="17"/>
      <c r="J1122" s="17"/>
      <c r="K1122" s="17"/>
      <c r="L1122" s="17"/>
      <c r="AA1122" s="16"/>
      <c r="AB1122" s="17"/>
      <c r="AC1122" s="17"/>
    </row>
    <row r="1123" spans="8:29">
      <c r="H1123" s="16"/>
      <c r="I1123" s="17"/>
      <c r="J1123" s="17"/>
      <c r="K1123" s="17"/>
      <c r="L1123" s="17"/>
      <c r="AA1123" s="16"/>
      <c r="AB1123" s="17"/>
      <c r="AC1123" s="17"/>
    </row>
    <row r="1124" spans="8:29">
      <c r="H1124" s="16"/>
      <c r="I1124" s="17"/>
      <c r="J1124" s="17"/>
      <c r="K1124" s="17"/>
      <c r="L1124" s="17"/>
      <c r="AA1124" s="16"/>
      <c r="AB1124" s="17"/>
      <c r="AC1124" s="17"/>
    </row>
    <row r="1125" spans="8:29">
      <c r="H1125" s="16"/>
      <c r="I1125" s="17"/>
      <c r="J1125" s="17"/>
      <c r="K1125" s="17"/>
      <c r="L1125" s="17"/>
      <c r="AA1125" s="16"/>
      <c r="AB1125" s="17"/>
      <c r="AC1125" s="17"/>
    </row>
    <row r="1126" spans="8:29">
      <c r="H1126" s="16"/>
      <c r="I1126" s="17"/>
      <c r="J1126" s="17"/>
      <c r="K1126" s="17"/>
      <c r="L1126" s="17"/>
      <c r="AA1126" s="16"/>
      <c r="AB1126" s="17"/>
      <c r="AC1126" s="17"/>
    </row>
    <row r="1127" spans="8:29">
      <c r="H1127" s="16"/>
      <c r="I1127" s="17"/>
      <c r="J1127" s="17"/>
      <c r="K1127" s="17"/>
      <c r="L1127" s="17"/>
      <c r="AA1127" s="16"/>
      <c r="AB1127" s="17"/>
      <c r="AC1127" s="17"/>
    </row>
    <row r="1128" spans="8:29">
      <c r="H1128" s="16"/>
      <c r="I1128" s="17"/>
      <c r="J1128" s="17"/>
      <c r="K1128" s="17"/>
      <c r="L1128" s="17"/>
      <c r="AA1128" s="16"/>
      <c r="AB1128" s="17"/>
      <c r="AC1128" s="17"/>
    </row>
    <row r="1129" spans="8:29">
      <c r="H1129" s="16"/>
      <c r="I1129" s="17"/>
      <c r="J1129" s="17"/>
      <c r="K1129" s="17"/>
      <c r="L1129" s="17"/>
      <c r="AA1129" s="16"/>
      <c r="AB1129" s="17"/>
      <c r="AC1129" s="17"/>
    </row>
    <row r="1130" spans="8:29">
      <c r="H1130" s="16"/>
      <c r="I1130" s="17"/>
      <c r="J1130" s="17"/>
      <c r="K1130" s="17"/>
      <c r="L1130" s="17"/>
      <c r="AA1130" s="16"/>
      <c r="AB1130" s="17"/>
      <c r="AC1130" s="17"/>
    </row>
    <row r="1131" spans="8:29">
      <c r="H1131" s="16"/>
      <c r="I1131" s="17"/>
      <c r="J1131" s="17"/>
      <c r="K1131" s="17"/>
      <c r="L1131" s="17"/>
      <c r="AA1131" s="16"/>
      <c r="AB1131" s="17"/>
      <c r="AC1131" s="17"/>
    </row>
    <row r="1132" spans="8:29">
      <c r="H1132" s="16"/>
      <c r="I1132" s="17"/>
      <c r="J1132" s="17"/>
      <c r="K1132" s="17"/>
      <c r="L1132" s="17"/>
      <c r="AA1132" s="16"/>
      <c r="AB1132" s="17"/>
      <c r="AC1132" s="17"/>
    </row>
    <row r="1133" spans="8:29">
      <c r="H1133" s="16"/>
      <c r="I1133" s="17"/>
      <c r="J1133" s="17"/>
      <c r="K1133" s="17"/>
      <c r="L1133" s="17"/>
      <c r="AA1133" s="16"/>
      <c r="AB1133" s="17"/>
      <c r="AC1133" s="17"/>
    </row>
    <row r="1134" spans="8:29">
      <c r="H1134" s="16"/>
      <c r="I1134" s="17"/>
      <c r="J1134" s="17"/>
      <c r="K1134" s="17"/>
      <c r="L1134" s="17"/>
      <c r="AA1134" s="16"/>
      <c r="AB1134" s="17"/>
      <c r="AC1134" s="17"/>
    </row>
    <row r="1135" spans="8:29">
      <c r="H1135" s="16"/>
      <c r="I1135" s="17"/>
      <c r="J1135" s="17"/>
      <c r="K1135" s="17"/>
      <c r="L1135" s="17"/>
      <c r="AA1135" s="16"/>
      <c r="AB1135" s="17"/>
      <c r="AC1135" s="17"/>
    </row>
    <row r="1136" spans="8:29">
      <c r="H1136" s="16"/>
      <c r="I1136" s="17"/>
      <c r="J1136" s="17"/>
      <c r="K1136" s="17"/>
      <c r="L1136" s="17"/>
      <c r="AA1136" s="16"/>
      <c r="AB1136" s="17"/>
      <c r="AC1136" s="17"/>
    </row>
    <row r="1137" spans="8:29">
      <c r="H1137" s="16"/>
      <c r="I1137" s="17"/>
      <c r="J1137" s="17"/>
      <c r="K1137" s="17"/>
      <c r="L1137" s="17"/>
      <c r="AA1137" s="16"/>
      <c r="AB1137" s="17"/>
      <c r="AC1137" s="17"/>
    </row>
    <row r="1138" spans="8:29">
      <c r="H1138" s="16"/>
      <c r="I1138" s="17"/>
      <c r="J1138" s="17"/>
      <c r="K1138" s="17"/>
      <c r="L1138" s="17"/>
      <c r="AA1138" s="16"/>
      <c r="AB1138" s="17"/>
      <c r="AC1138" s="17"/>
    </row>
    <row r="1139" spans="8:29">
      <c r="H1139" s="16"/>
      <c r="I1139" s="17"/>
      <c r="J1139" s="17"/>
      <c r="K1139" s="17"/>
      <c r="L1139" s="17"/>
      <c r="AA1139" s="16"/>
      <c r="AB1139" s="17"/>
      <c r="AC1139" s="17"/>
    </row>
    <row r="1140" spans="8:29">
      <c r="H1140" s="16"/>
      <c r="I1140" s="17"/>
      <c r="J1140" s="17"/>
      <c r="K1140" s="17"/>
      <c r="L1140" s="17"/>
      <c r="AA1140" s="16"/>
      <c r="AB1140" s="17"/>
      <c r="AC1140" s="17"/>
    </row>
    <row r="1141" spans="8:29">
      <c r="H1141" s="16"/>
      <c r="I1141" s="17"/>
      <c r="J1141" s="17"/>
      <c r="K1141" s="17"/>
      <c r="L1141" s="17"/>
      <c r="AA1141" s="16"/>
      <c r="AB1141" s="17"/>
      <c r="AC1141" s="17"/>
    </row>
    <row r="1142" spans="8:29">
      <c r="H1142" s="16"/>
      <c r="I1142" s="17"/>
      <c r="J1142" s="17"/>
      <c r="K1142" s="17"/>
      <c r="L1142" s="17"/>
      <c r="AA1142" s="16"/>
      <c r="AB1142" s="17"/>
      <c r="AC1142" s="17"/>
    </row>
    <row r="1143" spans="8:29">
      <c r="H1143" s="16"/>
      <c r="I1143" s="17"/>
      <c r="J1143" s="17"/>
      <c r="K1143" s="17"/>
      <c r="L1143" s="17"/>
      <c r="AA1143" s="16"/>
      <c r="AB1143" s="17"/>
      <c r="AC1143" s="17"/>
    </row>
    <row r="1144" spans="8:29">
      <c r="H1144" s="16"/>
      <c r="I1144" s="17"/>
      <c r="J1144" s="17"/>
      <c r="K1144" s="17"/>
      <c r="L1144" s="17"/>
      <c r="AA1144" s="16"/>
      <c r="AB1144" s="17"/>
      <c r="AC1144" s="17"/>
    </row>
    <row r="1145" spans="8:29">
      <c r="H1145" s="16"/>
      <c r="I1145" s="17"/>
      <c r="J1145" s="17"/>
      <c r="K1145" s="17"/>
      <c r="L1145" s="17"/>
      <c r="AA1145" s="16"/>
      <c r="AB1145" s="17"/>
      <c r="AC1145" s="17"/>
    </row>
    <row r="1146" spans="8:29">
      <c r="H1146" s="16"/>
      <c r="I1146" s="17"/>
      <c r="J1146" s="17"/>
      <c r="K1146" s="17"/>
      <c r="L1146" s="17"/>
      <c r="AA1146" s="16"/>
      <c r="AB1146" s="17"/>
      <c r="AC1146" s="17"/>
    </row>
    <row r="1147" spans="8:29">
      <c r="H1147" s="16"/>
      <c r="I1147" s="17"/>
      <c r="J1147" s="17"/>
      <c r="K1147" s="17"/>
      <c r="L1147" s="17"/>
      <c r="AA1147" s="16"/>
      <c r="AB1147" s="17"/>
      <c r="AC1147" s="17"/>
    </row>
    <row r="1148" spans="8:29">
      <c r="H1148" s="16"/>
      <c r="I1148" s="17"/>
      <c r="J1148" s="17"/>
      <c r="K1148" s="17"/>
      <c r="L1148" s="17"/>
      <c r="AA1148" s="16"/>
      <c r="AB1148" s="17"/>
      <c r="AC1148" s="17"/>
    </row>
    <row r="1149" spans="8:29">
      <c r="H1149" s="16"/>
      <c r="I1149" s="17"/>
      <c r="J1149" s="17"/>
      <c r="K1149" s="17"/>
      <c r="L1149" s="17"/>
      <c r="AA1149" s="16"/>
      <c r="AB1149" s="17"/>
      <c r="AC1149" s="17"/>
    </row>
    <row r="1150" spans="8:29">
      <c r="H1150" s="16"/>
      <c r="I1150" s="17"/>
      <c r="J1150" s="17"/>
      <c r="K1150" s="17"/>
      <c r="L1150" s="17"/>
      <c r="AA1150" s="16"/>
      <c r="AB1150" s="17"/>
      <c r="AC1150" s="17"/>
    </row>
    <row r="1151" spans="8:29">
      <c r="H1151" s="16"/>
      <c r="I1151" s="17"/>
      <c r="J1151" s="17"/>
      <c r="K1151" s="17"/>
      <c r="L1151" s="17"/>
      <c r="AA1151" s="16"/>
      <c r="AB1151" s="17"/>
      <c r="AC1151" s="17"/>
    </row>
    <row r="1152" spans="8:29">
      <c r="H1152" s="16"/>
      <c r="I1152" s="17"/>
      <c r="J1152" s="17"/>
      <c r="K1152" s="17"/>
      <c r="L1152" s="17"/>
      <c r="AA1152" s="16"/>
      <c r="AB1152" s="17"/>
      <c r="AC1152" s="17"/>
    </row>
    <row r="1153" spans="8:29">
      <c r="H1153" s="16"/>
      <c r="I1153" s="17"/>
      <c r="J1153" s="17"/>
      <c r="K1153" s="17"/>
      <c r="L1153" s="17"/>
      <c r="AA1153" s="16"/>
      <c r="AB1153" s="17"/>
      <c r="AC1153" s="17"/>
    </row>
    <row r="1154" spans="8:29">
      <c r="H1154" s="16"/>
      <c r="I1154" s="17"/>
      <c r="J1154" s="17"/>
      <c r="K1154" s="17"/>
      <c r="L1154" s="17"/>
      <c r="AA1154" s="16"/>
      <c r="AB1154" s="17"/>
      <c r="AC1154" s="17"/>
    </row>
    <row r="1155" spans="8:29">
      <c r="H1155" s="16"/>
      <c r="I1155" s="17"/>
      <c r="J1155" s="17"/>
      <c r="K1155" s="17"/>
      <c r="L1155" s="17"/>
      <c r="AA1155" s="16"/>
      <c r="AB1155" s="17"/>
      <c r="AC1155" s="17"/>
    </row>
    <row r="1156" spans="8:29">
      <c r="H1156" s="16"/>
      <c r="I1156" s="17"/>
      <c r="J1156" s="17"/>
      <c r="K1156" s="17"/>
      <c r="L1156" s="17"/>
      <c r="AA1156" s="16"/>
      <c r="AB1156" s="17"/>
      <c r="AC1156" s="17"/>
    </row>
    <row r="1157" spans="8:29">
      <c r="H1157" s="16"/>
      <c r="I1157" s="17"/>
      <c r="J1157" s="17"/>
      <c r="K1157" s="17"/>
      <c r="L1157" s="17"/>
      <c r="AA1157" s="16"/>
      <c r="AB1157" s="17"/>
      <c r="AC1157" s="17"/>
    </row>
    <row r="1158" spans="8:29">
      <c r="H1158" s="16"/>
      <c r="I1158" s="17"/>
      <c r="J1158" s="17"/>
      <c r="K1158" s="17"/>
      <c r="L1158" s="17"/>
      <c r="AA1158" s="16"/>
      <c r="AB1158" s="17"/>
      <c r="AC1158" s="17"/>
    </row>
    <row r="1159" spans="8:29">
      <c r="H1159" s="16"/>
      <c r="I1159" s="17"/>
      <c r="J1159" s="17"/>
      <c r="K1159" s="17"/>
      <c r="L1159" s="17"/>
      <c r="AA1159" s="16"/>
      <c r="AB1159" s="17"/>
      <c r="AC1159" s="17"/>
    </row>
    <row r="1160" spans="8:29">
      <c r="H1160" s="16"/>
      <c r="I1160" s="17"/>
      <c r="J1160" s="17"/>
      <c r="K1160" s="17"/>
      <c r="L1160" s="17"/>
      <c r="AA1160" s="16"/>
      <c r="AB1160" s="17"/>
      <c r="AC1160" s="17"/>
    </row>
    <row r="1161" spans="8:29">
      <c r="H1161" s="16"/>
      <c r="I1161" s="17"/>
      <c r="J1161" s="17"/>
      <c r="K1161" s="17"/>
      <c r="L1161" s="17"/>
      <c r="AA1161" s="16"/>
      <c r="AB1161" s="17"/>
      <c r="AC1161" s="17"/>
    </row>
    <row r="1162" spans="8:29">
      <c r="H1162" s="16"/>
      <c r="I1162" s="17"/>
      <c r="J1162" s="17"/>
      <c r="K1162" s="17"/>
      <c r="L1162" s="17"/>
      <c r="AA1162" s="16"/>
      <c r="AB1162" s="17"/>
      <c r="AC1162" s="17"/>
    </row>
    <row r="1163" spans="8:29">
      <c r="H1163" s="16"/>
      <c r="I1163" s="17"/>
      <c r="J1163" s="17"/>
      <c r="K1163" s="17"/>
      <c r="L1163" s="17"/>
      <c r="AA1163" s="16"/>
      <c r="AB1163" s="17"/>
      <c r="AC1163" s="17"/>
    </row>
    <row r="1164" spans="8:29">
      <c r="H1164" s="16"/>
      <c r="I1164" s="17"/>
      <c r="J1164" s="17"/>
      <c r="K1164" s="17"/>
      <c r="L1164" s="17"/>
      <c r="AA1164" s="16"/>
      <c r="AB1164" s="17"/>
      <c r="AC1164" s="17"/>
    </row>
    <row r="1165" spans="8:29">
      <c r="H1165" s="16"/>
      <c r="I1165" s="17"/>
      <c r="J1165" s="17"/>
      <c r="K1165" s="17"/>
      <c r="L1165" s="17"/>
      <c r="AA1165" s="16"/>
      <c r="AB1165" s="17"/>
      <c r="AC1165" s="17"/>
    </row>
    <row r="1166" spans="8:29">
      <c r="H1166" s="16"/>
      <c r="I1166" s="17"/>
      <c r="J1166" s="17"/>
      <c r="K1166" s="17"/>
      <c r="L1166" s="17"/>
      <c r="AA1166" s="16"/>
      <c r="AB1166" s="17"/>
      <c r="AC1166" s="17"/>
    </row>
    <row r="1167" spans="8:29">
      <c r="H1167" s="16"/>
      <c r="I1167" s="17"/>
      <c r="J1167" s="17"/>
      <c r="K1167" s="17"/>
      <c r="L1167" s="17"/>
      <c r="AA1167" s="16"/>
      <c r="AB1167" s="17"/>
      <c r="AC1167" s="17"/>
    </row>
    <row r="1168" spans="8:29">
      <c r="H1168" s="16"/>
      <c r="I1168" s="17"/>
      <c r="J1168" s="17"/>
      <c r="K1168" s="17"/>
      <c r="L1168" s="17"/>
      <c r="AA1168" s="16"/>
      <c r="AB1168" s="17"/>
      <c r="AC1168" s="17"/>
    </row>
    <row r="1169" spans="8:29">
      <c r="H1169" s="16"/>
      <c r="I1169" s="17"/>
      <c r="J1169" s="17"/>
      <c r="K1169" s="17"/>
      <c r="L1169" s="17"/>
      <c r="AA1169" s="16"/>
      <c r="AB1169" s="17"/>
      <c r="AC1169" s="17"/>
    </row>
    <row r="1170" spans="8:29">
      <c r="H1170" s="16"/>
      <c r="I1170" s="17"/>
      <c r="J1170" s="17"/>
      <c r="K1170" s="17"/>
      <c r="L1170" s="17"/>
      <c r="AA1170" s="16"/>
      <c r="AB1170" s="17"/>
      <c r="AC1170" s="17"/>
    </row>
    <row r="1171" spans="8:29">
      <c r="H1171" s="16"/>
      <c r="I1171" s="17"/>
      <c r="J1171" s="17"/>
      <c r="K1171" s="17"/>
      <c r="L1171" s="17"/>
      <c r="AA1171" s="16"/>
      <c r="AB1171" s="17"/>
      <c r="AC1171" s="17"/>
    </row>
    <row r="1172" spans="8:29">
      <c r="H1172" s="16"/>
      <c r="I1172" s="17"/>
      <c r="J1172" s="17"/>
      <c r="K1172" s="17"/>
      <c r="L1172" s="17"/>
      <c r="AA1172" s="16"/>
      <c r="AB1172" s="17"/>
      <c r="AC1172" s="17"/>
    </row>
    <row r="1173" spans="8:29">
      <c r="H1173" s="16"/>
      <c r="I1173" s="17"/>
      <c r="J1173" s="17"/>
      <c r="K1173" s="17"/>
      <c r="L1173" s="17"/>
      <c r="AA1173" s="16"/>
      <c r="AB1173" s="17"/>
      <c r="AC1173" s="17"/>
    </row>
    <row r="1174" spans="8:29">
      <c r="H1174" s="16"/>
      <c r="I1174" s="17"/>
      <c r="J1174" s="17"/>
      <c r="K1174" s="17"/>
      <c r="L1174" s="17"/>
      <c r="AA1174" s="16"/>
      <c r="AB1174" s="17"/>
      <c r="AC1174" s="17"/>
    </row>
    <row r="1175" spans="8:29">
      <c r="H1175" s="16"/>
      <c r="I1175" s="17"/>
      <c r="J1175" s="17"/>
      <c r="K1175" s="17"/>
      <c r="L1175" s="17"/>
      <c r="AA1175" s="16"/>
      <c r="AB1175" s="17"/>
      <c r="AC1175" s="17"/>
    </row>
    <row r="1176" spans="8:29">
      <c r="H1176" s="16"/>
      <c r="I1176" s="17"/>
      <c r="J1176" s="17"/>
      <c r="K1176" s="17"/>
      <c r="L1176" s="17"/>
      <c r="AA1176" s="16"/>
      <c r="AB1176" s="17"/>
      <c r="AC1176" s="17"/>
    </row>
    <row r="1177" spans="8:29">
      <c r="H1177" s="16"/>
      <c r="I1177" s="17"/>
      <c r="J1177" s="17"/>
      <c r="K1177" s="17"/>
      <c r="L1177" s="17"/>
      <c r="AA1177" s="16"/>
      <c r="AB1177" s="17"/>
      <c r="AC1177" s="17"/>
    </row>
    <row r="1178" spans="8:29">
      <c r="H1178" s="16"/>
      <c r="I1178" s="17"/>
      <c r="J1178" s="17"/>
      <c r="K1178" s="17"/>
      <c r="L1178" s="17"/>
      <c r="AA1178" s="16"/>
      <c r="AB1178" s="17"/>
      <c r="AC1178" s="17"/>
    </row>
    <row r="1179" spans="8:29">
      <c r="H1179" s="16"/>
      <c r="I1179" s="17"/>
      <c r="J1179" s="17"/>
      <c r="K1179" s="17"/>
      <c r="L1179" s="17"/>
      <c r="AA1179" s="16"/>
      <c r="AB1179" s="17"/>
      <c r="AC1179" s="17"/>
    </row>
    <row r="1180" spans="8:29">
      <c r="H1180" s="16"/>
      <c r="I1180" s="17"/>
      <c r="J1180" s="17"/>
      <c r="K1180" s="17"/>
      <c r="L1180" s="17"/>
      <c r="AA1180" s="16"/>
      <c r="AB1180" s="17"/>
      <c r="AC1180" s="17"/>
    </row>
    <row r="1181" spans="8:29">
      <c r="H1181" s="16"/>
      <c r="I1181" s="17"/>
      <c r="J1181" s="17"/>
      <c r="K1181" s="17"/>
      <c r="L1181" s="17"/>
      <c r="AA1181" s="16"/>
      <c r="AB1181" s="17"/>
      <c r="AC1181" s="17"/>
    </row>
    <row r="1182" spans="8:29">
      <c r="H1182" s="16"/>
      <c r="I1182" s="17"/>
      <c r="J1182" s="17"/>
      <c r="K1182" s="17"/>
      <c r="L1182" s="17"/>
      <c r="AA1182" s="16"/>
      <c r="AB1182" s="17"/>
      <c r="AC1182" s="17"/>
    </row>
    <row r="1183" spans="8:29">
      <c r="H1183" s="16"/>
      <c r="I1183" s="17"/>
      <c r="J1183" s="17"/>
      <c r="K1183" s="17"/>
      <c r="L1183" s="17"/>
      <c r="AA1183" s="16"/>
      <c r="AB1183" s="17"/>
      <c r="AC1183" s="17"/>
    </row>
    <row r="1184" spans="8:29">
      <c r="H1184" s="16"/>
      <c r="I1184" s="17"/>
      <c r="J1184" s="17"/>
      <c r="K1184" s="17"/>
      <c r="L1184" s="17"/>
      <c r="AA1184" s="16"/>
      <c r="AB1184" s="17"/>
      <c r="AC1184" s="17"/>
    </row>
    <row r="1185" spans="8:29">
      <c r="H1185" s="16"/>
      <c r="I1185" s="17"/>
      <c r="J1185" s="17"/>
      <c r="K1185" s="17"/>
      <c r="L1185" s="17"/>
      <c r="AA1185" s="16"/>
      <c r="AB1185" s="17"/>
      <c r="AC1185" s="17"/>
    </row>
    <row r="1186" spans="8:29">
      <c r="H1186" s="16"/>
      <c r="I1186" s="17"/>
      <c r="J1186" s="17"/>
      <c r="K1186" s="17"/>
      <c r="L1186" s="17"/>
      <c r="AA1186" s="16"/>
      <c r="AB1186" s="17"/>
      <c r="AC1186" s="17"/>
    </row>
    <row r="1187" spans="8:29">
      <c r="H1187" s="16"/>
      <c r="I1187" s="17"/>
      <c r="J1187" s="17"/>
      <c r="K1187" s="17"/>
      <c r="L1187" s="17"/>
      <c r="AA1187" s="16"/>
      <c r="AB1187" s="17"/>
      <c r="AC1187" s="17"/>
    </row>
    <row r="1188" spans="8:29">
      <c r="H1188" s="16"/>
      <c r="I1188" s="17"/>
      <c r="J1188" s="17"/>
      <c r="K1188" s="17"/>
      <c r="L1188" s="17"/>
      <c r="AA1188" s="16"/>
      <c r="AB1188" s="17"/>
      <c r="AC1188" s="17"/>
    </row>
    <row r="1189" spans="8:29">
      <c r="H1189" s="16"/>
      <c r="I1189" s="17"/>
      <c r="J1189" s="17"/>
      <c r="K1189" s="17"/>
      <c r="L1189" s="17"/>
      <c r="AA1189" s="16"/>
      <c r="AB1189" s="17"/>
      <c r="AC1189" s="17"/>
    </row>
    <row r="1190" spans="8:29">
      <c r="H1190" s="16"/>
      <c r="I1190" s="17"/>
      <c r="J1190" s="17"/>
      <c r="K1190" s="17"/>
      <c r="L1190" s="17"/>
      <c r="AA1190" s="16"/>
      <c r="AB1190" s="17"/>
      <c r="AC1190" s="17"/>
    </row>
    <row r="1191" spans="8:29">
      <c r="H1191" s="16"/>
      <c r="I1191" s="17"/>
      <c r="J1191" s="17"/>
      <c r="K1191" s="17"/>
      <c r="L1191" s="17"/>
      <c r="AA1191" s="16"/>
      <c r="AB1191" s="17"/>
      <c r="AC1191" s="17"/>
    </row>
    <row r="1192" spans="8:29">
      <c r="H1192" s="16"/>
      <c r="I1192" s="17"/>
      <c r="J1192" s="17"/>
      <c r="K1192" s="17"/>
      <c r="L1192" s="17"/>
      <c r="AA1192" s="16"/>
      <c r="AB1192" s="17"/>
      <c r="AC1192" s="17"/>
    </row>
    <row r="1193" spans="8:29">
      <c r="H1193" s="16"/>
      <c r="I1193" s="17"/>
      <c r="J1193" s="17"/>
      <c r="K1193" s="17"/>
      <c r="L1193" s="17"/>
      <c r="AA1193" s="16"/>
      <c r="AB1193" s="17"/>
      <c r="AC1193" s="17"/>
    </row>
    <row r="1194" spans="8:29">
      <c r="H1194" s="16"/>
      <c r="I1194" s="17"/>
      <c r="J1194" s="17"/>
      <c r="K1194" s="17"/>
      <c r="L1194" s="17"/>
      <c r="AA1194" s="16"/>
      <c r="AB1194" s="17"/>
      <c r="AC1194" s="17"/>
    </row>
    <row r="1195" spans="8:29">
      <c r="H1195" s="16"/>
      <c r="I1195" s="17"/>
      <c r="J1195" s="17"/>
      <c r="K1195" s="17"/>
      <c r="L1195" s="17"/>
      <c r="AA1195" s="16"/>
      <c r="AB1195" s="17"/>
      <c r="AC1195" s="17"/>
    </row>
    <row r="1196" spans="8:29">
      <c r="H1196" s="16"/>
      <c r="I1196" s="17"/>
      <c r="J1196" s="17"/>
      <c r="K1196" s="17"/>
      <c r="L1196" s="17"/>
      <c r="AA1196" s="16"/>
      <c r="AB1196" s="17"/>
      <c r="AC1196" s="17"/>
    </row>
    <row r="1197" spans="8:29">
      <c r="H1197" s="16"/>
      <c r="I1197" s="17"/>
      <c r="J1197" s="17"/>
      <c r="K1197" s="17"/>
      <c r="L1197" s="17"/>
      <c r="AA1197" s="16"/>
      <c r="AB1197" s="17"/>
      <c r="AC1197" s="17"/>
    </row>
    <row r="1198" spans="8:29">
      <c r="H1198" s="16"/>
      <c r="I1198" s="17"/>
      <c r="J1198" s="17"/>
      <c r="K1198" s="17"/>
      <c r="L1198" s="17"/>
      <c r="AA1198" s="16"/>
      <c r="AB1198" s="17"/>
      <c r="AC1198" s="17"/>
    </row>
    <row r="1199" spans="8:29">
      <c r="H1199" s="16"/>
      <c r="I1199" s="17"/>
      <c r="J1199" s="17"/>
      <c r="K1199" s="17"/>
      <c r="L1199" s="17"/>
      <c r="AA1199" s="16"/>
      <c r="AB1199" s="17"/>
      <c r="AC1199" s="17"/>
    </row>
    <row r="1200" spans="8:29">
      <c r="H1200" s="16"/>
      <c r="I1200" s="17"/>
      <c r="J1200" s="17"/>
      <c r="K1200" s="17"/>
      <c r="L1200" s="17"/>
      <c r="AA1200" s="16"/>
      <c r="AB1200" s="17"/>
      <c r="AC1200" s="17"/>
    </row>
    <row r="1201" spans="8:29">
      <c r="H1201" s="16"/>
      <c r="I1201" s="17"/>
      <c r="J1201" s="17"/>
      <c r="K1201" s="17"/>
      <c r="L1201" s="17"/>
      <c r="AA1201" s="16"/>
      <c r="AB1201" s="17"/>
      <c r="AC1201" s="17"/>
    </row>
    <row r="1202" spans="8:29">
      <c r="H1202" s="16"/>
      <c r="I1202" s="17"/>
      <c r="J1202" s="17"/>
      <c r="K1202" s="17"/>
      <c r="L1202" s="17"/>
      <c r="AA1202" s="16"/>
      <c r="AB1202" s="17"/>
      <c r="AC1202" s="17"/>
    </row>
    <row r="1203" spans="8:29">
      <c r="H1203" s="16"/>
      <c r="I1203" s="17"/>
      <c r="J1203" s="17"/>
      <c r="K1203" s="17"/>
      <c r="L1203" s="17"/>
      <c r="AA1203" s="16"/>
      <c r="AB1203" s="17"/>
      <c r="AC1203" s="17"/>
    </row>
    <row r="1204" spans="8:29">
      <c r="H1204" s="16"/>
      <c r="I1204" s="17"/>
      <c r="J1204" s="17"/>
      <c r="K1204" s="17"/>
      <c r="L1204" s="17"/>
      <c r="AA1204" s="16"/>
      <c r="AB1204" s="17"/>
      <c r="AC1204" s="17"/>
    </row>
    <row r="1205" spans="8:29">
      <c r="H1205" s="16"/>
      <c r="I1205" s="17"/>
      <c r="J1205" s="17"/>
      <c r="K1205" s="17"/>
      <c r="L1205" s="17"/>
      <c r="AA1205" s="16"/>
      <c r="AB1205" s="17"/>
      <c r="AC1205" s="17"/>
    </row>
    <row r="1206" spans="8:29">
      <c r="H1206" s="16"/>
      <c r="I1206" s="17"/>
      <c r="J1206" s="17"/>
      <c r="K1206" s="17"/>
      <c r="L1206" s="17"/>
      <c r="AA1206" s="16"/>
      <c r="AB1206" s="17"/>
      <c r="AC1206" s="17"/>
    </row>
    <row r="1207" spans="8:29">
      <c r="H1207" s="16"/>
      <c r="I1207" s="17"/>
      <c r="J1207" s="17"/>
      <c r="K1207" s="17"/>
      <c r="L1207" s="17"/>
      <c r="AA1207" s="16"/>
      <c r="AB1207" s="17"/>
      <c r="AC1207" s="17"/>
    </row>
    <row r="1208" spans="8:29">
      <c r="H1208" s="16"/>
      <c r="I1208" s="17"/>
      <c r="J1208" s="17"/>
      <c r="K1208" s="17"/>
      <c r="L1208" s="17"/>
      <c r="AA1208" s="16"/>
      <c r="AB1208" s="17"/>
      <c r="AC1208" s="17"/>
    </row>
    <row r="1209" spans="8:29">
      <c r="H1209" s="16"/>
      <c r="I1209" s="17"/>
      <c r="J1209" s="17"/>
      <c r="K1209" s="17"/>
      <c r="L1209" s="17"/>
      <c r="AA1209" s="16"/>
      <c r="AB1209" s="17"/>
      <c r="AC1209" s="17"/>
    </row>
    <row r="1210" spans="8:29">
      <c r="H1210" s="16"/>
      <c r="I1210" s="17"/>
      <c r="J1210" s="17"/>
      <c r="K1210" s="17"/>
      <c r="L1210" s="17"/>
      <c r="AA1210" s="16"/>
      <c r="AB1210" s="17"/>
      <c r="AC1210" s="17"/>
    </row>
    <row r="1211" spans="8:29">
      <c r="H1211" s="16"/>
      <c r="I1211" s="17"/>
      <c r="J1211" s="17"/>
      <c r="K1211" s="17"/>
      <c r="L1211" s="17"/>
      <c r="AA1211" s="16"/>
      <c r="AB1211" s="17"/>
      <c r="AC1211" s="17"/>
    </row>
    <row r="1212" spans="8:29">
      <c r="H1212" s="16"/>
      <c r="I1212" s="17"/>
      <c r="J1212" s="17"/>
      <c r="K1212" s="17"/>
      <c r="L1212" s="17"/>
      <c r="AA1212" s="16"/>
      <c r="AB1212" s="17"/>
      <c r="AC1212" s="17"/>
    </row>
    <row r="1213" spans="8:29">
      <c r="H1213" s="16"/>
      <c r="I1213" s="17"/>
      <c r="J1213" s="17"/>
      <c r="K1213" s="17"/>
      <c r="L1213" s="17"/>
      <c r="AA1213" s="16"/>
      <c r="AB1213" s="17"/>
      <c r="AC1213" s="17"/>
    </row>
    <row r="1214" spans="8:29">
      <c r="H1214" s="16"/>
      <c r="I1214" s="17"/>
      <c r="J1214" s="17"/>
      <c r="K1214" s="17"/>
      <c r="L1214" s="17"/>
      <c r="AA1214" s="16"/>
      <c r="AB1214" s="17"/>
      <c r="AC1214" s="17"/>
    </row>
    <row r="1215" spans="8:29">
      <c r="H1215" s="16"/>
      <c r="I1215" s="17"/>
      <c r="J1215" s="17"/>
      <c r="K1215" s="17"/>
      <c r="L1215" s="17"/>
      <c r="AA1215" s="16"/>
      <c r="AB1215" s="17"/>
      <c r="AC1215" s="17"/>
    </row>
    <row r="1216" spans="8:29">
      <c r="H1216" s="16"/>
      <c r="I1216" s="17"/>
      <c r="J1216" s="17"/>
      <c r="K1216" s="17"/>
      <c r="L1216" s="17"/>
      <c r="AA1216" s="16"/>
      <c r="AB1216" s="17"/>
      <c r="AC1216" s="17"/>
    </row>
    <row r="1217" spans="8:29">
      <c r="H1217" s="16"/>
      <c r="I1217" s="17"/>
      <c r="J1217" s="17"/>
      <c r="K1217" s="17"/>
      <c r="L1217" s="17"/>
      <c r="AA1217" s="16"/>
      <c r="AB1217" s="17"/>
      <c r="AC1217" s="17"/>
    </row>
    <row r="1218" spans="8:29">
      <c r="H1218" s="16"/>
      <c r="I1218" s="17"/>
      <c r="J1218" s="17"/>
      <c r="K1218" s="17"/>
      <c r="L1218" s="17"/>
      <c r="AA1218" s="16"/>
      <c r="AB1218" s="17"/>
      <c r="AC1218" s="17"/>
    </row>
    <row r="1219" spans="8:29">
      <c r="H1219" s="16"/>
      <c r="I1219" s="17"/>
      <c r="J1219" s="17"/>
      <c r="K1219" s="17"/>
      <c r="L1219" s="17"/>
      <c r="AA1219" s="16"/>
      <c r="AB1219" s="17"/>
      <c r="AC1219" s="17"/>
    </row>
    <row r="1220" spans="8:29">
      <c r="H1220" s="16"/>
      <c r="I1220" s="17"/>
      <c r="J1220" s="17"/>
      <c r="K1220" s="17"/>
      <c r="L1220" s="17"/>
      <c r="AA1220" s="16"/>
      <c r="AB1220" s="17"/>
      <c r="AC1220" s="17"/>
    </row>
    <row r="1221" spans="8:29">
      <c r="H1221" s="16"/>
      <c r="I1221" s="17"/>
      <c r="J1221" s="17"/>
      <c r="K1221" s="17"/>
      <c r="L1221" s="17"/>
      <c r="AA1221" s="16"/>
      <c r="AB1221" s="17"/>
      <c r="AC1221" s="17"/>
    </row>
    <row r="1222" spans="8:29">
      <c r="H1222" s="16"/>
      <c r="I1222" s="17"/>
      <c r="J1222" s="17"/>
      <c r="K1222" s="17"/>
      <c r="L1222" s="17"/>
      <c r="AA1222" s="16"/>
      <c r="AB1222" s="17"/>
      <c r="AC1222" s="17"/>
    </row>
    <row r="1223" spans="8:29">
      <c r="H1223" s="16"/>
      <c r="I1223" s="17"/>
      <c r="J1223" s="17"/>
      <c r="K1223" s="17"/>
      <c r="L1223" s="17"/>
      <c r="AA1223" s="16"/>
      <c r="AB1223" s="17"/>
      <c r="AC1223" s="17"/>
    </row>
    <row r="1224" spans="8:29">
      <c r="H1224" s="16"/>
      <c r="I1224" s="17"/>
      <c r="J1224" s="17"/>
      <c r="K1224" s="17"/>
      <c r="L1224" s="17"/>
      <c r="AA1224" s="16"/>
      <c r="AB1224" s="17"/>
      <c r="AC1224" s="17"/>
    </row>
    <row r="1225" spans="8:29">
      <c r="H1225" s="16"/>
      <c r="I1225" s="17"/>
      <c r="J1225" s="17"/>
      <c r="K1225" s="17"/>
      <c r="L1225" s="17"/>
      <c r="AA1225" s="16"/>
      <c r="AB1225" s="17"/>
      <c r="AC1225" s="17"/>
    </row>
    <row r="1226" spans="8:29">
      <c r="H1226" s="16"/>
      <c r="I1226" s="17"/>
      <c r="J1226" s="17"/>
      <c r="K1226" s="17"/>
      <c r="L1226" s="17"/>
      <c r="AA1226" s="16"/>
      <c r="AB1226" s="17"/>
      <c r="AC1226" s="17"/>
    </row>
    <row r="1227" spans="8:29">
      <c r="H1227" s="16"/>
      <c r="I1227" s="17"/>
      <c r="J1227" s="17"/>
      <c r="K1227" s="17"/>
      <c r="L1227" s="17"/>
      <c r="AA1227" s="16"/>
      <c r="AB1227" s="17"/>
      <c r="AC1227" s="17"/>
    </row>
    <row r="1228" spans="8:29">
      <c r="H1228" s="16"/>
      <c r="I1228" s="17"/>
      <c r="J1228" s="17"/>
      <c r="K1228" s="17"/>
      <c r="L1228" s="17"/>
      <c r="AA1228" s="16"/>
      <c r="AB1228" s="17"/>
      <c r="AC1228" s="17"/>
    </row>
    <row r="1229" spans="8:29">
      <c r="H1229" s="16"/>
      <c r="I1229" s="17"/>
      <c r="J1229" s="17"/>
      <c r="K1229" s="17"/>
      <c r="L1229" s="17"/>
      <c r="AA1229" s="16"/>
      <c r="AB1229" s="17"/>
      <c r="AC1229" s="17"/>
    </row>
    <row r="1230" spans="8:29">
      <c r="H1230" s="16"/>
      <c r="I1230" s="17"/>
      <c r="J1230" s="17"/>
      <c r="K1230" s="17"/>
      <c r="L1230" s="17"/>
      <c r="AA1230" s="16"/>
      <c r="AB1230" s="17"/>
      <c r="AC1230" s="17"/>
    </row>
    <row r="1231" spans="8:29">
      <c r="H1231" s="16"/>
      <c r="I1231" s="17"/>
      <c r="J1231" s="17"/>
      <c r="K1231" s="17"/>
      <c r="L1231" s="17"/>
      <c r="AA1231" s="16"/>
      <c r="AB1231" s="17"/>
      <c r="AC1231" s="17"/>
    </row>
    <row r="1232" spans="8:29">
      <c r="H1232" s="16"/>
      <c r="I1232" s="17"/>
      <c r="J1232" s="17"/>
      <c r="K1232" s="17"/>
      <c r="L1232" s="17"/>
      <c r="AA1232" s="16"/>
      <c r="AB1232" s="17"/>
      <c r="AC1232" s="17"/>
    </row>
    <row r="1233" spans="8:29">
      <c r="H1233" s="16"/>
      <c r="I1233" s="17"/>
      <c r="J1233" s="17"/>
      <c r="K1233" s="17"/>
      <c r="L1233" s="17"/>
      <c r="AA1233" s="16"/>
      <c r="AB1233" s="17"/>
      <c r="AC1233" s="17"/>
    </row>
    <row r="1234" spans="8:29">
      <c r="H1234" s="16"/>
      <c r="I1234" s="17"/>
      <c r="J1234" s="17"/>
      <c r="K1234" s="17"/>
      <c r="L1234" s="17"/>
      <c r="AA1234" s="16"/>
      <c r="AB1234" s="17"/>
      <c r="AC1234" s="17"/>
    </row>
    <row r="1235" spans="8:29">
      <c r="H1235" s="16"/>
      <c r="I1235" s="17"/>
      <c r="J1235" s="17"/>
      <c r="K1235" s="17"/>
      <c r="L1235" s="17"/>
      <c r="AA1235" s="16"/>
      <c r="AB1235" s="17"/>
      <c r="AC1235" s="17"/>
    </row>
    <row r="1236" spans="8:29">
      <c r="H1236" s="16"/>
      <c r="I1236" s="17"/>
      <c r="J1236" s="17"/>
      <c r="K1236" s="17"/>
      <c r="L1236" s="17"/>
      <c r="AA1236" s="16"/>
      <c r="AB1236" s="17"/>
      <c r="AC1236" s="17"/>
    </row>
    <row r="1237" spans="8:29">
      <c r="H1237" s="16"/>
      <c r="I1237" s="17"/>
      <c r="J1237" s="17"/>
      <c r="K1237" s="17"/>
      <c r="L1237" s="17"/>
      <c r="AA1237" s="16"/>
      <c r="AB1237" s="17"/>
      <c r="AC1237" s="17"/>
    </row>
    <row r="1238" spans="8:29">
      <c r="H1238" s="16"/>
      <c r="I1238" s="17"/>
      <c r="J1238" s="17"/>
      <c r="K1238" s="17"/>
      <c r="L1238" s="17"/>
      <c r="AA1238" s="16"/>
      <c r="AB1238" s="17"/>
      <c r="AC1238" s="17"/>
    </row>
    <row r="1239" spans="8:29">
      <c r="H1239" s="16"/>
      <c r="I1239" s="17"/>
      <c r="J1239" s="17"/>
      <c r="K1239" s="17"/>
      <c r="L1239" s="17"/>
      <c r="AA1239" s="16"/>
      <c r="AB1239" s="17"/>
      <c r="AC1239" s="17"/>
    </row>
    <row r="1240" spans="8:29">
      <c r="H1240" s="16"/>
      <c r="I1240" s="17"/>
      <c r="J1240" s="17"/>
      <c r="K1240" s="17"/>
      <c r="L1240" s="17"/>
      <c r="AA1240" s="16"/>
      <c r="AB1240" s="17"/>
      <c r="AC1240" s="17"/>
    </row>
    <row r="1241" spans="8:29">
      <c r="H1241" s="16"/>
      <c r="I1241" s="17"/>
      <c r="J1241" s="17"/>
      <c r="K1241" s="17"/>
      <c r="L1241" s="17"/>
      <c r="AA1241" s="16"/>
      <c r="AB1241" s="17"/>
      <c r="AC1241" s="17"/>
    </row>
    <row r="1242" spans="8:29">
      <c r="H1242" s="16"/>
      <c r="I1242" s="17"/>
      <c r="J1242" s="17"/>
      <c r="K1242" s="17"/>
      <c r="L1242" s="17"/>
      <c r="AA1242" s="16"/>
      <c r="AB1242" s="17"/>
      <c r="AC1242" s="17"/>
    </row>
    <row r="1243" spans="8:29">
      <c r="H1243" s="16"/>
      <c r="I1243" s="17"/>
      <c r="J1243" s="17"/>
      <c r="K1243" s="17"/>
      <c r="L1243" s="17"/>
      <c r="AA1243" s="16"/>
      <c r="AB1243" s="17"/>
      <c r="AC1243" s="17"/>
    </row>
    <row r="1244" spans="8:29">
      <c r="H1244" s="16"/>
      <c r="I1244" s="17"/>
      <c r="J1244" s="17"/>
      <c r="K1244" s="17"/>
      <c r="L1244" s="17"/>
      <c r="AA1244" s="16"/>
      <c r="AB1244" s="17"/>
      <c r="AC1244" s="17"/>
    </row>
    <row r="1245" spans="8:29">
      <c r="H1245" s="16"/>
      <c r="I1245" s="17"/>
      <c r="J1245" s="17"/>
      <c r="K1245" s="17"/>
      <c r="L1245" s="17"/>
      <c r="AA1245" s="16"/>
      <c r="AB1245" s="17"/>
      <c r="AC1245" s="17"/>
    </row>
    <row r="1246" spans="8:29">
      <c r="H1246" s="16"/>
      <c r="I1246" s="17"/>
      <c r="J1246" s="17"/>
      <c r="K1246" s="17"/>
      <c r="L1246" s="17"/>
      <c r="AA1246" s="16"/>
      <c r="AB1246" s="17"/>
      <c r="AC1246" s="17"/>
    </row>
    <row r="1247" spans="8:29">
      <c r="H1247" s="16"/>
      <c r="I1247" s="17"/>
      <c r="J1247" s="17"/>
      <c r="K1247" s="17"/>
      <c r="L1247" s="17"/>
      <c r="AA1247" s="16"/>
      <c r="AB1247" s="17"/>
      <c r="AC1247" s="17"/>
    </row>
    <row r="1248" spans="8:29">
      <c r="H1248" s="16"/>
      <c r="I1248" s="17"/>
      <c r="J1248" s="17"/>
      <c r="K1248" s="17"/>
      <c r="L1248" s="17"/>
      <c r="AA1248" s="16"/>
      <c r="AB1248" s="17"/>
      <c r="AC1248" s="17"/>
    </row>
    <row r="1249" spans="8:29">
      <c r="H1249" s="16"/>
      <c r="I1249" s="17"/>
      <c r="J1249" s="17"/>
      <c r="K1249" s="17"/>
      <c r="L1249" s="17"/>
      <c r="AA1249" s="16"/>
      <c r="AB1249" s="17"/>
      <c r="AC1249" s="17"/>
    </row>
    <row r="1250" spans="8:29">
      <c r="H1250" s="16"/>
      <c r="I1250" s="17"/>
      <c r="J1250" s="17"/>
      <c r="K1250" s="17"/>
      <c r="L1250" s="17"/>
      <c r="AA1250" s="16"/>
      <c r="AB1250" s="17"/>
      <c r="AC1250" s="17"/>
    </row>
    <row r="1251" spans="8:29">
      <c r="H1251" s="16"/>
      <c r="I1251" s="17"/>
      <c r="J1251" s="17"/>
      <c r="K1251" s="17"/>
      <c r="L1251" s="17"/>
      <c r="AA1251" s="16"/>
      <c r="AB1251" s="17"/>
      <c r="AC1251" s="17"/>
    </row>
    <row r="1252" spans="8:29">
      <c r="H1252" s="16"/>
      <c r="I1252" s="17"/>
      <c r="J1252" s="17"/>
      <c r="K1252" s="17"/>
      <c r="L1252" s="17"/>
      <c r="AA1252" s="16"/>
      <c r="AB1252" s="17"/>
      <c r="AC1252" s="17"/>
    </row>
    <row r="1253" spans="8:29">
      <c r="H1253" s="16"/>
      <c r="I1253" s="17"/>
      <c r="J1253" s="17"/>
      <c r="K1253" s="17"/>
      <c r="L1253" s="17"/>
      <c r="AA1253" s="16"/>
      <c r="AB1253" s="17"/>
      <c r="AC1253" s="17"/>
    </row>
    <row r="1254" spans="8:29">
      <c r="H1254" s="16"/>
      <c r="I1254" s="17"/>
      <c r="J1254" s="17"/>
      <c r="K1254" s="17"/>
      <c r="L1254" s="17"/>
      <c r="AA1254" s="16"/>
      <c r="AB1254" s="17"/>
      <c r="AC1254" s="17"/>
    </row>
    <row r="1255" spans="8:29">
      <c r="H1255" s="16"/>
      <c r="I1255" s="17"/>
      <c r="J1255" s="17"/>
      <c r="K1255" s="17"/>
      <c r="L1255" s="17"/>
      <c r="AA1255" s="16"/>
      <c r="AB1255" s="17"/>
      <c r="AC1255" s="17"/>
    </row>
    <row r="1256" spans="8:29">
      <c r="H1256" s="16"/>
      <c r="I1256" s="17"/>
      <c r="J1256" s="17"/>
      <c r="K1256" s="17"/>
      <c r="L1256" s="17"/>
      <c r="AA1256" s="16"/>
      <c r="AB1256" s="17"/>
      <c r="AC1256" s="17"/>
    </row>
    <row r="1257" spans="8:29">
      <c r="H1257" s="16"/>
      <c r="I1257" s="17"/>
      <c r="J1257" s="17"/>
      <c r="K1257" s="17"/>
      <c r="L1257" s="17"/>
      <c r="AA1257" s="16"/>
      <c r="AB1257" s="17"/>
      <c r="AC1257" s="17"/>
    </row>
    <row r="1258" spans="8:29">
      <c r="H1258" s="16"/>
      <c r="I1258" s="17"/>
      <c r="J1258" s="17"/>
      <c r="K1258" s="17"/>
      <c r="L1258" s="17"/>
      <c r="AA1258" s="16"/>
      <c r="AB1258" s="17"/>
      <c r="AC1258" s="17"/>
    </row>
    <row r="1259" spans="8:29">
      <c r="H1259" s="16"/>
      <c r="I1259" s="17"/>
      <c r="J1259" s="17"/>
      <c r="K1259" s="17"/>
      <c r="L1259" s="17"/>
      <c r="AA1259" s="16"/>
      <c r="AB1259" s="17"/>
      <c r="AC1259" s="17"/>
    </row>
    <row r="1260" spans="8:29">
      <c r="H1260" s="16"/>
      <c r="I1260" s="17"/>
      <c r="J1260" s="17"/>
      <c r="K1260" s="17"/>
      <c r="L1260" s="17"/>
      <c r="AA1260" s="16"/>
      <c r="AB1260" s="17"/>
      <c r="AC1260" s="17"/>
    </row>
    <row r="1261" spans="8:29">
      <c r="H1261" s="16"/>
      <c r="I1261" s="17"/>
      <c r="J1261" s="17"/>
      <c r="K1261" s="17"/>
      <c r="L1261" s="17"/>
      <c r="AA1261" s="16"/>
      <c r="AB1261" s="17"/>
      <c r="AC1261" s="17"/>
    </row>
    <row r="1262" spans="8:29">
      <c r="H1262" s="16"/>
      <c r="I1262" s="17"/>
      <c r="J1262" s="17"/>
      <c r="K1262" s="17"/>
      <c r="L1262" s="17"/>
      <c r="AA1262" s="16"/>
      <c r="AB1262" s="17"/>
      <c r="AC1262" s="17"/>
    </row>
    <row r="1263" spans="8:29">
      <c r="H1263" s="16"/>
      <c r="I1263" s="17"/>
      <c r="J1263" s="17"/>
      <c r="K1263" s="17"/>
      <c r="L1263" s="17"/>
      <c r="AA1263" s="16"/>
      <c r="AB1263" s="17"/>
      <c r="AC1263" s="17"/>
    </row>
    <row r="1264" spans="8:29">
      <c r="H1264" s="16"/>
      <c r="I1264" s="17"/>
      <c r="J1264" s="17"/>
      <c r="K1264" s="17"/>
      <c r="L1264" s="17"/>
      <c r="AA1264" s="16"/>
      <c r="AB1264" s="17"/>
      <c r="AC1264" s="17"/>
    </row>
    <row r="1265" spans="8:29">
      <c r="H1265" s="16"/>
      <c r="I1265" s="17"/>
      <c r="J1265" s="17"/>
      <c r="K1265" s="17"/>
      <c r="L1265" s="17"/>
      <c r="AA1265" s="16"/>
      <c r="AB1265" s="17"/>
      <c r="AC1265" s="17"/>
    </row>
    <row r="1266" spans="8:29">
      <c r="H1266" s="16"/>
      <c r="I1266" s="17"/>
      <c r="J1266" s="17"/>
      <c r="K1266" s="17"/>
      <c r="L1266" s="17"/>
      <c r="AA1266" s="16"/>
      <c r="AB1266" s="17"/>
      <c r="AC1266" s="17"/>
    </row>
    <row r="1267" spans="8:29">
      <c r="H1267" s="16"/>
      <c r="I1267" s="17"/>
      <c r="J1267" s="17"/>
      <c r="K1267" s="17"/>
      <c r="L1267" s="17"/>
      <c r="AA1267" s="16"/>
      <c r="AB1267" s="17"/>
      <c r="AC1267" s="17"/>
    </row>
    <row r="1268" spans="8:29">
      <c r="H1268" s="16"/>
      <c r="I1268" s="17"/>
      <c r="J1268" s="17"/>
      <c r="K1268" s="17"/>
      <c r="L1268" s="17"/>
      <c r="AA1268" s="16"/>
      <c r="AB1268" s="17"/>
      <c r="AC1268" s="17"/>
    </row>
    <row r="1269" spans="8:29">
      <c r="H1269" s="16"/>
      <c r="I1269" s="17"/>
      <c r="J1269" s="17"/>
      <c r="K1269" s="17"/>
      <c r="L1269" s="17"/>
      <c r="AA1269" s="16"/>
      <c r="AB1269" s="17"/>
      <c r="AC1269" s="17"/>
    </row>
    <row r="1270" spans="8:29">
      <c r="H1270" s="16"/>
      <c r="I1270" s="17"/>
      <c r="J1270" s="17"/>
      <c r="K1270" s="17"/>
      <c r="L1270" s="17"/>
      <c r="AA1270" s="16"/>
      <c r="AB1270" s="17"/>
      <c r="AC1270" s="17"/>
    </row>
    <row r="1271" spans="8:29">
      <c r="H1271" s="16"/>
      <c r="I1271" s="17"/>
      <c r="J1271" s="17"/>
      <c r="K1271" s="17"/>
      <c r="L1271" s="17"/>
      <c r="AA1271" s="16"/>
      <c r="AB1271" s="17"/>
      <c r="AC1271" s="17"/>
    </row>
    <row r="1272" spans="8:29">
      <c r="H1272" s="16"/>
      <c r="I1272" s="17"/>
      <c r="J1272" s="17"/>
      <c r="K1272" s="17"/>
      <c r="L1272" s="17"/>
      <c r="AA1272" s="16"/>
      <c r="AB1272" s="17"/>
      <c r="AC1272" s="17"/>
    </row>
    <row r="1273" spans="8:29">
      <c r="H1273" s="16"/>
      <c r="I1273" s="17"/>
      <c r="J1273" s="17"/>
      <c r="K1273" s="17"/>
      <c r="L1273" s="17"/>
      <c r="AA1273" s="16"/>
      <c r="AB1273" s="17"/>
      <c r="AC1273" s="17"/>
    </row>
    <row r="1274" spans="8:29">
      <c r="H1274" s="16"/>
      <c r="I1274" s="17"/>
      <c r="J1274" s="17"/>
      <c r="K1274" s="17"/>
      <c r="L1274" s="17"/>
      <c r="AA1274" s="16"/>
      <c r="AB1274" s="17"/>
      <c r="AC1274" s="17"/>
    </row>
    <row r="1275" spans="8:29">
      <c r="H1275" s="16"/>
      <c r="I1275" s="17"/>
      <c r="J1275" s="17"/>
      <c r="K1275" s="17"/>
      <c r="L1275" s="17"/>
      <c r="AA1275" s="16"/>
      <c r="AB1275" s="17"/>
      <c r="AC1275" s="17"/>
    </row>
    <row r="1276" spans="8:29">
      <c r="H1276" s="16"/>
      <c r="I1276" s="17"/>
      <c r="J1276" s="17"/>
      <c r="K1276" s="17"/>
      <c r="L1276" s="17"/>
      <c r="AA1276" s="16"/>
      <c r="AB1276" s="17"/>
      <c r="AC1276" s="17"/>
    </row>
    <row r="1277" spans="8:29">
      <c r="H1277" s="16"/>
      <c r="I1277" s="17"/>
      <c r="J1277" s="17"/>
      <c r="K1277" s="17"/>
      <c r="L1277" s="17"/>
      <c r="AA1277" s="16"/>
      <c r="AB1277" s="17"/>
      <c r="AC1277" s="17"/>
    </row>
    <row r="1278" spans="8:29">
      <c r="H1278" s="16"/>
      <c r="I1278" s="17"/>
      <c r="J1278" s="17"/>
      <c r="K1278" s="17"/>
      <c r="L1278" s="17"/>
      <c r="AA1278" s="16"/>
      <c r="AB1278" s="17"/>
      <c r="AC1278" s="17"/>
    </row>
    <row r="1279" spans="8:29">
      <c r="H1279" s="16"/>
      <c r="I1279" s="17"/>
      <c r="J1279" s="17"/>
      <c r="K1279" s="17"/>
      <c r="L1279" s="17"/>
      <c r="AA1279" s="16"/>
      <c r="AB1279" s="17"/>
      <c r="AC1279" s="17"/>
    </row>
    <row r="1280" spans="8:29">
      <c r="H1280" s="16"/>
      <c r="I1280" s="17"/>
      <c r="J1280" s="17"/>
      <c r="K1280" s="17"/>
      <c r="L1280" s="17"/>
      <c r="AA1280" s="16"/>
      <c r="AB1280" s="17"/>
      <c r="AC1280" s="17"/>
    </row>
    <row r="1281" spans="8:29">
      <c r="H1281" s="16"/>
      <c r="I1281" s="17"/>
      <c r="J1281" s="17"/>
      <c r="K1281" s="17"/>
      <c r="L1281" s="17"/>
      <c r="AA1281" s="16"/>
      <c r="AB1281" s="17"/>
      <c r="AC1281" s="17"/>
    </row>
    <row r="1282" spans="8:29">
      <c r="H1282" s="16"/>
      <c r="I1282" s="17"/>
      <c r="J1282" s="17"/>
      <c r="K1282" s="17"/>
      <c r="L1282" s="17"/>
      <c r="AA1282" s="16"/>
      <c r="AB1282" s="17"/>
      <c r="AC1282" s="17"/>
    </row>
    <row r="1283" spans="8:29">
      <c r="H1283" s="16"/>
      <c r="I1283" s="17"/>
      <c r="J1283" s="17"/>
      <c r="K1283" s="17"/>
      <c r="L1283" s="17"/>
      <c r="AA1283" s="16"/>
      <c r="AB1283" s="17"/>
      <c r="AC1283" s="17"/>
    </row>
    <row r="1284" spans="8:29">
      <c r="H1284" s="16"/>
      <c r="I1284" s="17"/>
      <c r="J1284" s="17"/>
      <c r="K1284" s="17"/>
      <c r="L1284" s="17"/>
      <c r="AA1284" s="16"/>
      <c r="AB1284" s="17"/>
      <c r="AC1284" s="17"/>
    </row>
    <row r="1285" spans="8:29">
      <c r="H1285" s="16"/>
      <c r="I1285" s="17"/>
      <c r="J1285" s="17"/>
      <c r="K1285" s="17"/>
      <c r="L1285" s="17"/>
      <c r="AA1285" s="16"/>
      <c r="AB1285" s="17"/>
      <c r="AC1285" s="17"/>
    </row>
    <row r="1286" spans="8:29">
      <c r="H1286" s="16"/>
      <c r="I1286" s="17"/>
      <c r="J1286" s="17"/>
      <c r="K1286" s="17"/>
      <c r="L1286" s="17"/>
      <c r="AA1286" s="16"/>
      <c r="AB1286" s="17"/>
      <c r="AC1286" s="17"/>
    </row>
    <row r="1287" spans="8:29">
      <c r="H1287" s="16"/>
      <c r="I1287" s="17"/>
      <c r="J1287" s="17"/>
      <c r="K1287" s="17"/>
      <c r="L1287" s="17"/>
      <c r="AA1287" s="16"/>
      <c r="AB1287" s="17"/>
      <c r="AC1287" s="17"/>
    </row>
    <row r="1288" spans="8:29">
      <c r="H1288" s="16"/>
      <c r="I1288" s="17"/>
      <c r="J1288" s="17"/>
      <c r="K1288" s="17"/>
      <c r="L1288" s="17"/>
      <c r="AA1288" s="16"/>
      <c r="AB1288" s="17"/>
      <c r="AC1288" s="17"/>
    </row>
    <row r="1289" spans="8:29">
      <c r="H1289" s="16"/>
      <c r="I1289" s="17"/>
      <c r="J1289" s="17"/>
      <c r="K1289" s="17"/>
      <c r="L1289" s="17"/>
      <c r="AA1289" s="16"/>
      <c r="AB1289" s="17"/>
      <c r="AC1289" s="17"/>
    </row>
    <row r="1290" spans="8:29">
      <c r="H1290" s="16"/>
      <c r="I1290" s="17"/>
      <c r="J1290" s="17"/>
      <c r="K1290" s="17"/>
      <c r="L1290" s="17"/>
      <c r="AA1290" s="16"/>
      <c r="AB1290" s="17"/>
      <c r="AC1290" s="17"/>
    </row>
    <row r="1291" spans="8:29">
      <c r="H1291" s="16"/>
      <c r="I1291" s="17"/>
      <c r="J1291" s="17"/>
      <c r="K1291" s="17"/>
      <c r="L1291" s="17"/>
      <c r="AA1291" s="16"/>
      <c r="AB1291" s="17"/>
      <c r="AC1291" s="17"/>
    </row>
    <row r="1292" spans="8:29">
      <c r="H1292" s="16"/>
      <c r="I1292" s="17"/>
      <c r="J1292" s="17"/>
      <c r="K1292" s="17"/>
      <c r="L1292" s="17"/>
      <c r="AA1292" s="16"/>
      <c r="AB1292" s="17"/>
      <c r="AC1292" s="17"/>
    </row>
    <row r="1293" spans="8:29">
      <c r="H1293" s="16"/>
      <c r="I1293" s="17"/>
      <c r="J1293" s="17"/>
      <c r="K1293" s="17"/>
      <c r="L1293" s="17"/>
      <c r="AA1293" s="16"/>
      <c r="AB1293" s="17"/>
      <c r="AC1293" s="17"/>
    </row>
    <row r="1294" spans="8:29">
      <c r="H1294" s="16"/>
      <c r="I1294" s="17"/>
      <c r="J1294" s="17"/>
      <c r="K1294" s="17"/>
      <c r="L1294" s="17"/>
      <c r="AA1294" s="16"/>
      <c r="AB1294" s="17"/>
      <c r="AC1294" s="17"/>
    </row>
    <row r="1295" spans="8:29">
      <c r="H1295" s="16"/>
      <c r="I1295" s="17"/>
      <c r="J1295" s="17"/>
      <c r="K1295" s="17"/>
      <c r="L1295" s="17"/>
      <c r="AA1295" s="16"/>
      <c r="AB1295" s="17"/>
      <c r="AC1295" s="17"/>
    </row>
    <row r="1296" spans="8:29">
      <c r="H1296" s="16"/>
      <c r="I1296" s="17"/>
      <c r="J1296" s="17"/>
      <c r="K1296" s="17"/>
      <c r="L1296" s="17"/>
      <c r="AA1296" s="16"/>
      <c r="AB1296" s="17"/>
      <c r="AC1296" s="17"/>
    </row>
    <row r="1297" spans="8:29">
      <c r="H1297" s="16"/>
      <c r="I1297" s="17"/>
      <c r="J1297" s="17"/>
      <c r="K1297" s="17"/>
      <c r="L1297" s="17"/>
      <c r="AA1297" s="16"/>
      <c r="AB1297" s="17"/>
      <c r="AC1297" s="17"/>
    </row>
    <row r="1298" spans="8:29">
      <c r="H1298" s="16"/>
      <c r="I1298" s="17"/>
      <c r="J1298" s="17"/>
      <c r="K1298" s="17"/>
      <c r="L1298" s="17"/>
      <c r="AA1298" s="16"/>
      <c r="AB1298" s="17"/>
      <c r="AC1298" s="17"/>
    </row>
    <row r="1299" spans="8:29">
      <c r="H1299" s="16"/>
      <c r="I1299" s="17"/>
      <c r="J1299" s="17"/>
      <c r="K1299" s="17"/>
      <c r="L1299" s="17"/>
      <c r="AA1299" s="16"/>
      <c r="AB1299" s="17"/>
      <c r="AC1299" s="17"/>
    </row>
    <row r="1300" spans="8:29">
      <c r="H1300" s="16"/>
      <c r="I1300" s="17"/>
      <c r="J1300" s="17"/>
      <c r="K1300" s="17"/>
      <c r="L1300" s="17"/>
      <c r="AA1300" s="16"/>
      <c r="AB1300" s="17"/>
      <c r="AC1300" s="17"/>
    </row>
    <row r="1301" spans="8:29">
      <c r="H1301" s="16"/>
      <c r="I1301" s="17"/>
      <c r="J1301" s="17"/>
      <c r="K1301" s="17"/>
      <c r="L1301" s="17"/>
      <c r="AA1301" s="16"/>
      <c r="AB1301" s="17"/>
      <c r="AC1301" s="17"/>
    </row>
    <row r="1302" spans="8:29">
      <c r="H1302" s="16"/>
      <c r="I1302" s="17"/>
      <c r="J1302" s="17"/>
      <c r="K1302" s="17"/>
      <c r="L1302" s="17"/>
      <c r="AA1302" s="16"/>
      <c r="AB1302" s="17"/>
      <c r="AC1302" s="17"/>
    </row>
    <row r="1303" spans="8:29">
      <c r="H1303" s="16"/>
      <c r="I1303" s="17"/>
      <c r="J1303" s="17"/>
      <c r="K1303" s="17"/>
      <c r="L1303" s="17"/>
      <c r="AA1303" s="16"/>
      <c r="AB1303" s="17"/>
      <c r="AC1303" s="17"/>
    </row>
    <row r="1304" spans="8:29">
      <c r="H1304" s="16"/>
      <c r="I1304" s="17"/>
      <c r="J1304" s="17"/>
      <c r="K1304" s="17"/>
      <c r="L1304" s="17"/>
      <c r="AA1304" s="16"/>
      <c r="AB1304" s="17"/>
      <c r="AC1304" s="17"/>
    </row>
    <row r="1305" spans="8:29">
      <c r="H1305" s="16"/>
      <c r="I1305" s="17"/>
      <c r="J1305" s="17"/>
      <c r="K1305" s="17"/>
      <c r="L1305" s="17"/>
      <c r="AA1305" s="16"/>
      <c r="AB1305" s="17"/>
      <c r="AC1305" s="17"/>
    </row>
    <row r="1306" spans="8:29">
      <c r="H1306" s="16"/>
      <c r="I1306" s="17"/>
      <c r="J1306" s="17"/>
      <c r="K1306" s="17"/>
      <c r="L1306" s="17"/>
      <c r="AA1306" s="16"/>
      <c r="AB1306" s="17"/>
      <c r="AC1306" s="17"/>
    </row>
    <row r="1307" spans="8:29">
      <c r="H1307" s="16"/>
      <c r="I1307" s="17"/>
      <c r="J1307" s="17"/>
      <c r="K1307" s="17"/>
      <c r="L1307" s="17"/>
      <c r="AA1307" s="16"/>
      <c r="AB1307" s="17"/>
      <c r="AC1307" s="17"/>
    </row>
    <row r="1308" spans="8:29">
      <c r="H1308" s="16"/>
      <c r="I1308" s="17"/>
      <c r="J1308" s="17"/>
      <c r="K1308" s="17"/>
      <c r="L1308" s="17"/>
      <c r="AA1308" s="16"/>
      <c r="AB1308" s="17"/>
      <c r="AC1308" s="17"/>
    </row>
    <row r="1309" spans="8:29">
      <c r="H1309" s="16"/>
      <c r="I1309" s="17"/>
      <c r="J1309" s="17"/>
      <c r="K1309" s="17"/>
      <c r="L1309" s="17"/>
      <c r="AA1309" s="16"/>
      <c r="AB1309" s="17"/>
      <c r="AC1309" s="17"/>
    </row>
    <row r="1310" spans="8:29">
      <c r="H1310" s="16"/>
      <c r="I1310" s="17"/>
      <c r="J1310" s="17"/>
      <c r="K1310" s="17"/>
      <c r="L1310" s="17"/>
      <c r="AA1310" s="16"/>
      <c r="AB1310" s="17"/>
      <c r="AC1310" s="17"/>
    </row>
    <row r="1311" spans="8:29">
      <c r="H1311" s="16"/>
      <c r="I1311" s="17"/>
      <c r="J1311" s="17"/>
      <c r="K1311" s="17"/>
      <c r="L1311" s="17"/>
      <c r="AA1311" s="16"/>
      <c r="AB1311" s="17"/>
      <c r="AC1311" s="17"/>
    </row>
    <row r="1312" spans="8:29">
      <c r="H1312" s="16"/>
      <c r="I1312" s="17"/>
      <c r="J1312" s="17"/>
      <c r="K1312" s="17"/>
      <c r="L1312" s="17"/>
      <c r="AA1312" s="16"/>
      <c r="AB1312" s="17"/>
      <c r="AC1312" s="17"/>
    </row>
    <row r="1313" spans="8:29">
      <c r="H1313" s="16"/>
      <c r="I1313" s="17"/>
      <c r="J1313" s="17"/>
      <c r="K1313" s="17"/>
      <c r="L1313" s="17"/>
      <c r="AA1313" s="16"/>
      <c r="AB1313" s="17"/>
      <c r="AC1313" s="17"/>
    </row>
    <row r="1314" spans="8:29">
      <c r="H1314" s="16"/>
      <c r="I1314" s="17"/>
      <c r="J1314" s="17"/>
      <c r="K1314" s="17"/>
      <c r="L1314" s="17"/>
      <c r="AA1314" s="16"/>
      <c r="AB1314" s="17"/>
      <c r="AC1314" s="17"/>
    </row>
    <row r="1315" spans="8:29">
      <c r="H1315" s="16"/>
      <c r="I1315" s="17"/>
      <c r="J1315" s="17"/>
      <c r="K1315" s="17"/>
      <c r="L1315" s="17"/>
      <c r="AA1315" s="16"/>
      <c r="AB1315" s="17"/>
      <c r="AC1315" s="17"/>
    </row>
    <row r="1316" spans="8:29">
      <c r="H1316" s="16"/>
      <c r="I1316" s="17"/>
      <c r="J1316" s="17"/>
      <c r="K1316" s="17"/>
      <c r="L1316" s="17"/>
      <c r="AA1316" s="16"/>
      <c r="AB1316" s="17"/>
      <c r="AC1316" s="17"/>
    </row>
    <row r="1317" spans="8:29">
      <c r="H1317" s="16"/>
      <c r="I1317" s="17"/>
      <c r="J1317" s="17"/>
      <c r="K1317" s="17"/>
      <c r="L1317" s="17"/>
      <c r="AA1317" s="16"/>
      <c r="AB1317" s="17"/>
      <c r="AC1317" s="17"/>
    </row>
    <row r="1318" spans="8:29">
      <c r="H1318" s="16"/>
      <c r="I1318" s="17"/>
      <c r="J1318" s="17"/>
      <c r="K1318" s="17"/>
      <c r="L1318" s="17"/>
      <c r="AA1318" s="16"/>
      <c r="AB1318" s="17"/>
      <c r="AC1318" s="17"/>
    </row>
    <row r="1319" spans="8:29">
      <c r="H1319" s="16"/>
      <c r="I1319" s="17"/>
      <c r="J1319" s="17"/>
      <c r="K1319" s="17"/>
      <c r="L1319" s="17"/>
      <c r="AA1319" s="16"/>
      <c r="AB1319" s="17"/>
      <c r="AC1319" s="17"/>
    </row>
    <row r="1320" spans="8:29">
      <c r="H1320" s="16"/>
      <c r="I1320" s="17"/>
      <c r="J1320" s="17"/>
      <c r="K1320" s="17"/>
      <c r="L1320" s="17"/>
      <c r="AA1320" s="16"/>
      <c r="AB1320" s="17"/>
      <c r="AC1320" s="17"/>
    </row>
    <row r="1321" spans="8:29">
      <c r="H1321" s="16"/>
      <c r="I1321" s="17"/>
      <c r="J1321" s="17"/>
      <c r="K1321" s="17"/>
      <c r="L1321" s="17"/>
      <c r="AA1321" s="16"/>
      <c r="AB1321" s="17"/>
      <c r="AC1321" s="17"/>
    </row>
    <row r="1322" spans="8:29">
      <c r="H1322" s="16"/>
      <c r="I1322" s="17"/>
      <c r="J1322" s="17"/>
      <c r="K1322" s="17"/>
      <c r="L1322" s="17"/>
      <c r="AA1322" s="16"/>
      <c r="AB1322" s="17"/>
      <c r="AC1322" s="17"/>
    </row>
    <row r="1323" spans="8:29">
      <c r="H1323" s="16"/>
      <c r="I1323" s="17"/>
      <c r="J1323" s="17"/>
      <c r="K1323" s="17"/>
      <c r="L1323" s="17"/>
      <c r="AA1323" s="16"/>
      <c r="AB1323" s="17"/>
      <c r="AC1323" s="17"/>
    </row>
    <row r="1324" spans="8:29">
      <c r="H1324" s="16"/>
      <c r="I1324" s="17"/>
      <c r="J1324" s="17"/>
      <c r="K1324" s="17"/>
      <c r="L1324" s="17"/>
      <c r="AA1324" s="16"/>
      <c r="AB1324" s="17"/>
      <c r="AC1324" s="17"/>
    </row>
    <row r="1325" spans="8:29">
      <c r="H1325" s="16"/>
      <c r="I1325" s="17"/>
      <c r="J1325" s="17"/>
      <c r="K1325" s="17"/>
      <c r="L1325" s="17"/>
      <c r="AA1325" s="16"/>
      <c r="AB1325" s="17"/>
      <c r="AC1325" s="17"/>
    </row>
    <row r="1326" spans="8:29">
      <c r="H1326" s="16"/>
      <c r="I1326" s="17"/>
      <c r="J1326" s="17"/>
      <c r="K1326" s="17"/>
      <c r="L1326" s="17"/>
      <c r="AA1326" s="16"/>
      <c r="AB1326" s="17"/>
      <c r="AC1326" s="17"/>
    </row>
    <row r="1327" spans="8:29">
      <c r="H1327" s="16"/>
      <c r="I1327" s="17"/>
      <c r="J1327" s="17"/>
      <c r="K1327" s="17"/>
      <c r="L1327" s="17"/>
      <c r="AA1327" s="16"/>
      <c r="AB1327" s="17"/>
      <c r="AC1327" s="17"/>
    </row>
    <row r="1328" spans="8:29">
      <c r="H1328" s="16"/>
      <c r="I1328" s="17"/>
      <c r="J1328" s="17"/>
      <c r="K1328" s="17"/>
      <c r="L1328" s="17"/>
      <c r="AA1328" s="16"/>
      <c r="AB1328" s="17"/>
      <c r="AC1328" s="17"/>
    </row>
    <row r="1329" spans="8:29">
      <c r="H1329" s="16"/>
      <c r="I1329" s="17"/>
      <c r="J1329" s="17"/>
      <c r="K1329" s="17"/>
      <c r="L1329" s="17"/>
      <c r="AA1329" s="16"/>
      <c r="AB1329" s="17"/>
      <c r="AC1329" s="17"/>
    </row>
    <row r="1330" spans="8:29">
      <c r="H1330" s="16"/>
      <c r="I1330" s="17"/>
      <c r="J1330" s="17"/>
      <c r="K1330" s="17"/>
      <c r="L1330" s="17"/>
      <c r="AA1330" s="16"/>
      <c r="AB1330" s="17"/>
      <c r="AC1330" s="17"/>
    </row>
    <row r="1331" spans="8:29">
      <c r="H1331" s="16"/>
      <c r="I1331" s="17"/>
      <c r="J1331" s="17"/>
      <c r="K1331" s="17"/>
      <c r="L1331" s="17"/>
      <c r="AA1331" s="16"/>
      <c r="AB1331" s="17"/>
      <c r="AC1331" s="17"/>
    </row>
    <row r="1332" spans="8:29">
      <c r="H1332" s="16"/>
      <c r="I1332" s="17"/>
      <c r="J1332" s="17"/>
      <c r="K1332" s="17"/>
      <c r="L1332" s="17"/>
      <c r="AA1332" s="16"/>
      <c r="AB1332" s="17"/>
      <c r="AC1332" s="17"/>
    </row>
    <row r="1333" spans="8:29">
      <c r="H1333" s="16"/>
      <c r="I1333" s="17"/>
      <c r="J1333" s="17"/>
      <c r="K1333" s="17"/>
      <c r="L1333" s="17"/>
      <c r="AA1333" s="16"/>
      <c r="AB1333" s="17"/>
      <c r="AC1333" s="17"/>
    </row>
    <row r="1334" spans="8:29">
      <c r="H1334" s="16"/>
      <c r="I1334" s="17"/>
      <c r="J1334" s="17"/>
      <c r="K1334" s="17"/>
      <c r="L1334" s="17"/>
      <c r="AA1334" s="16"/>
      <c r="AB1334" s="17"/>
      <c r="AC1334" s="17"/>
    </row>
    <row r="1335" spans="8:29">
      <c r="H1335" s="16"/>
      <c r="I1335" s="17"/>
      <c r="J1335" s="17"/>
      <c r="K1335" s="17"/>
      <c r="L1335" s="17"/>
      <c r="AA1335" s="16"/>
      <c r="AB1335" s="17"/>
      <c r="AC1335" s="17"/>
    </row>
    <row r="1336" spans="8:29">
      <c r="H1336" s="16"/>
      <c r="I1336" s="17"/>
      <c r="J1336" s="17"/>
      <c r="K1336" s="17"/>
      <c r="L1336" s="17"/>
      <c r="AA1336" s="16"/>
      <c r="AB1336" s="17"/>
      <c r="AC1336" s="17"/>
    </row>
    <row r="1337" spans="8:29">
      <c r="H1337" s="16"/>
      <c r="I1337" s="17"/>
      <c r="J1337" s="17"/>
      <c r="K1337" s="17"/>
      <c r="L1337" s="17"/>
      <c r="AA1337" s="16"/>
      <c r="AB1337" s="17"/>
      <c r="AC1337" s="17"/>
    </row>
    <row r="1338" spans="8:29">
      <c r="H1338" s="16"/>
      <c r="I1338" s="17"/>
      <c r="J1338" s="17"/>
      <c r="K1338" s="17"/>
      <c r="L1338" s="17"/>
      <c r="AA1338" s="16"/>
      <c r="AB1338" s="17"/>
      <c r="AC1338" s="17"/>
    </row>
    <row r="1339" spans="8:29">
      <c r="H1339" s="16"/>
      <c r="I1339" s="17"/>
      <c r="J1339" s="17"/>
      <c r="K1339" s="17"/>
      <c r="L1339" s="17"/>
      <c r="AA1339" s="16"/>
      <c r="AB1339" s="17"/>
      <c r="AC1339" s="17"/>
    </row>
    <row r="1340" spans="8:29">
      <c r="H1340" s="16"/>
      <c r="I1340" s="17"/>
      <c r="J1340" s="17"/>
      <c r="K1340" s="17"/>
      <c r="L1340" s="17"/>
      <c r="AA1340" s="16"/>
      <c r="AB1340" s="17"/>
      <c r="AC1340" s="17"/>
    </row>
    <row r="1341" spans="8:29">
      <c r="H1341" s="16"/>
      <c r="I1341" s="17"/>
      <c r="J1341" s="17"/>
      <c r="K1341" s="17"/>
      <c r="L1341" s="17"/>
      <c r="AA1341" s="16"/>
      <c r="AB1341" s="17"/>
      <c r="AC1341" s="17"/>
    </row>
    <row r="1342" spans="8:29">
      <c r="H1342" s="16"/>
      <c r="I1342" s="17"/>
      <c r="J1342" s="17"/>
      <c r="K1342" s="17"/>
      <c r="L1342" s="17"/>
      <c r="AA1342" s="16"/>
      <c r="AB1342" s="17"/>
      <c r="AC1342" s="17"/>
    </row>
    <row r="1343" spans="8:29">
      <c r="H1343" s="16"/>
      <c r="I1343" s="17"/>
      <c r="J1343" s="17"/>
      <c r="K1343" s="17"/>
      <c r="L1343" s="17"/>
      <c r="AA1343" s="16"/>
      <c r="AB1343" s="17"/>
      <c r="AC1343" s="17"/>
    </row>
    <row r="1344" spans="8:29">
      <c r="H1344" s="16"/>
      <c r="I1344" s="17"/>
      <c r="J1344" s="17"/>
      <c r="K1344" s="17"/>
      <c r="L1344" s="17"/>
      <c r="AA1344" s="16"/>
      <c r="AB1344" s="17"/>
      <c r="AC1344" s="17"/>
    </row>
    <row r="1345" spans="8:29">
      <c r="H1345" s="16"/>
      <c r="I1345" s="17"/>
      <c r="J1345" s="17"/>
      <c r="K1345" s="17"/>
      <c r="L1345" s="17"/>
      <c r="AA1345" s="16"/>
      <c r="AB1345" s="17"/>
      <c r="AC1345" s="17"/>
    </row>
    <row r="1346" spans="8:29">
      <c r="H1346" s="16"/>
      <c r="I1346" s="17"/>
      <c r="J1346" s="17"/>
      <c r="K1346" s="17"/>
      <c r="L1346" s="17"/>
      <c r="AA1346" s="16"/>
      <c r="AB1346" s="17"/>
      <c r="AC1346" s="17"/>
    </row>
    <row r="1347" spans="8:29">
      <c r="H1347" s="16"/>
      <c r="I1347" s="17"/>
      <c r="J1347" s="17"/>
      <c r="K1347" s="17"/>
      <c r="L1347" s="17"/>
      <c r="AA1347" s="16"/>
      <c r="AB1347" s="17"/>
      <c r="AC1347" s="17"/>
    </row>
    <row r="1348" spans="8:29">
      <c r="H1348" s="16"/>
      <c r="I1348" s="17"/>
      <c r="J1348" s="17"/>
      <c r="K1348" s="17"/>
      <c r="L1348" s="17"/>
      <c r="AA1348" s="16"/>
      <c r="AB1348" s="17"/>
      <c r="AC1348" s="17"/>
    </row>
    <row r="1349" spans="8:29">
      <c r="H1349" s="16"/>
      <c r="I1349" s="17"/>
      <c r="J1349" s="17"/>
      <c r="K1349" s="17"/>
      <c r="L1349" s="17"/>
      <c r="AA1349" s="16"/>
      <c r="AB1349" s="17"/>
      <c r="AC1349" s="17"/>
    </row>
    <row r="1350" spans="8:29">
      <c r="H1350" s="16"/>
      <c r="I1350" s="17"/>
      <c r="J1350" s="17"/>
      <c r="K1350" s="17"/>
      <c r="L1350" s="17"/>
      <c r="AA1350" s="16"/>
      <c r="AB1350" s="17"/>
      <c r="AC1350" s="17"/>
    </row>
    <row r="1351" spans="8:29">
      <c r="H1351" s="16"/>
      <c r="I1351" s="17"/>
      <c r="J1351" s="17"/>
      <c r="K1351" s="17"/>
      <c r="L1351" s="17"/>
      <c r="AA1351" s="16"/>
      <c r="AB1351" s="17"/>
      <c r="AC1351" s="17"/>
    </row>
    <row r="1352" spans="8:29">
      <c r="H1352" s="16"/>
      <c r="I1352" s="17"/>
      <c r="J1352" s="17"/>
      <c r="K1352" s="17"/>
      <c r="L1352" s="17"/>
      <c r="AA1352" s="16"/>
      <c r="AB1352" s="17"/>
      <c r="AC1352" s="17"/>
    </row>
    <row r="1353" spans="8:29">
      <c r="H1353" s="16"/>
      <c r="I1353" s="17"/>
      <c r="J1353" s="17"/>
      <c r="K1353" s="17"/>
      <c r="L1353" s="17"/>
      <c r="AA1353" s="16"/>
      <c r="AB1353" s="17"/>
      <c r="AC1353" s="17"/>
    </row>
    <row r="1354" spans="8:29">
      <c r="H1354" s="16"/>
      <c r="I1354" s="17"/>
      <c r="J1354" s="17"/>
      <c r="K1354" s="17"/>
      <c r="L1354" s="17"/>
      <c r="AA1354" s="16"/>
      <c r="AB1354" s="17"/>
      <c r="AC1354" s="17"/>
    </row>
    <row r="1355" spans="8:29">
      <c r="H1355" s="16"/>
      <c r="I1355" s="17"/>
      <c r="J1355" s="17"/>
      <c r="K1355" s="17"/>
      <c r="L1355" s="17"/>
      <c r="AA1355" s="16"/>
      <c r="AB1355" s="17"/>
      <c r="AC1355" s="17"/>
    </row>
    <row r="1356" spans="8:29">
      <c r="H1356" s="16"/>
      <c r="I1356" s="17"/>
      <c r="J1356" s="17"/>
      <c r="K1356" s="17"/>
      <c r="L1356" s="17"/>
      <c r="AA1356" s="16"/>
      <c r="AB1356" s="17"/>
      <c r="AC1356" s="17"/>
    </row>
    <row r="1357" spans="8:29">
      <c r="H1357" s="16"/>
      <c r="I1357" s="17"/>
      <c r="J1357" s="17"/>
      <c r="K1357" s="17"/>
      <c r="L1357" s="17"/>
      <c r="AA1357" s="16"/>
      <c r="AB1357" s="17"/>
      <c r="AC1357" s="17"/>
    </row>
    <row r="1358" spans="8:29">
      <c r="H1358" s="16"/>
      <c r="I1358" s="17"/>
      <c r="J1358" s="17"/>
      <c r="K1358" s="17"/>
      <c r="L1358" s="17"/>
      <c r="AA1358" s="16"/>
      <c r="AB1358" s="17"/>
      <c r="AC1358" s="17"/>
    </row>
    <row r="1359" spans="8:29">
      <c r="H1359" s="16"/>
      <c r="I1359" s="17"/>
      <c r="J1359" s="17"/>
      <c r="K1359" s="17"/>
      <c r="L1359" s="17"/>
      <c r="AA1359" s="16"/>
      <c r="AB1359" s="17"/>
      <c r="AC1359" s="17"/>
    </row>
    <row r="1360" spans="8:29">
      <c r="H1360" s="16"/>
      <c r="I1360" s="17"/>
      <c r="J1360" s="17"/>
      <c r="K1360" s="17"/>
      <c r="L1360" s="17"/>
      <c r="AA1360" s="16"/>
      <c r="AB1360" s="17"/>
      <c r="AC1360" s="17"/>
    </row>
    <row r="1361" spans="8:29">
      <c r="H1361" s="16"/>
      <c r="I1361" s="17"/>
      <c r="J1361" s="17"/>
      <c r="K1361" s="17"/>
      <c r="L1361" s="17"/>
      <c r="AA1361" s="16"/>
      <c r="AB1361" s="17"/>
      <c r="AC1361" s="17"/>
    </row>
    <row r="1362" spans="8:29">
      <c r="H1362" s="16"/>
      <c r="I1362" s="17"/>
      <c r="J1362" s="17"/>
      <c r="K1362" s="17"/>
      <c r="L1362" s="17"/>
      <c r="AA1362" s="16"/>
      <c r="AB1362" s="17"/>
      <c r="AC1362" s="17"/>
    </row>
    <row r="1363" spans="8:29">
      <c r="H1363" s="16"/>
      <c r="I1363" s="17"/>
      <c r="J1363" s="17"/>
      <c r="K1363" s="17"/>
      <c r="L1363" s="17"/>
      <c r="AA1363" s="16"/>
      <c r="AB1363" s="17"/>
      <c r="AC1363" s="17"/>
    </row>
    <row r="1364" spans="8:29">
      <c r="H1364" s="16"/>
      <c r="I1364" s="17"/>
      <c r="J1364" s="17"/>
      <c r="K1364" s="17"/>
      <c r="L1364" s="17"/>
      <c r="AA1364" s="16"/>
      <c r="AB1364" s="17"/>
      <c r="AC1364" s="17"/>
    </row>
    <row r="1365" spans="8:29">
      <c r="H1365" s="16"/>
      <c r="I1365" s="17"/>
      <c r="J1365" s="17"/>
      <c r="K1365" s="17"/>
      <c r="L1365" s="17"/>
      <c r="AA1365" s="16"/>
      <c r="AB1365" s="17"/>
      <c r="AC1365" s="17"/>
    </row>
    <row r="1366" spans="8:29">
      <c r="H1366" s="16"/>
      <c r="I1366" s="17"/>
      <c r="J1366" s="17"/>
      <c r="K1366" s="17"/>
      <c r="L1366" s="17"/>
      <c r="AA1366" s="16"/>
      <c r="AB1366" s="17"/>
      <c r="AC1366" s="17"/>
    </row>
    <row r="1367" spans="8:29">
      <c r="H1367" s="16"/>
      <c r="I1367" s="17"/>
      <c r="J1367" s="17"/>
      <c r="K1367" s="17"/>
      <c r="L1367" s="17"/>
      <c r="AA1367" s="16"/>
      <c r="AB1367" s="17"/>
      <c r="AC1367" s="17"/>
    </row>
    <row r="1368" spans="8:29">
      <c r="H1368" s="16"/>
      <c r="I1368" s="17"/>
      <c r="J1368" s="17"/>
      <c r="K1368" s="17"/>
      <c r="L1368" s="17"/>
      <c r="AA1368" s="16"/>
      <c r="AB1368" s="17"/>
      <c r="AC1368" s="17"/>
    </row>
    <row r="1369" spans="8:29">
      <c r="H1369" s="16"/>
      <c r="I1369" s="17"/>
      <c r="J1369" s="17"/>
      <c r="K1369" s="17"/>
      <c r="L1369" s="17"/>
      <c r="AA1369" s="16"/>
      <c r="AB1369" s="17"/>
      <c r="AC1369" s="17"/>
    </row>
    <row r="1370" spans="8:29">
      <c r="H1370" s="16"/>
      <c r="I1370" s="17"/>
      <c r="J1370" s="17"/>
      <c r="K1370" s="17"/>
      <c r="L1370" s="17"/>
      <c r="AA1370" s="16"/>
      <c r="AB1370" s="17"/>
      <c r="AC1370" s="17"/>
    </row>
    <row r="1371" spans="8:29">
      <c r="H1371" s="16"/>
      <c r="I1371" s="17"/>
      <c r="J1371" s="17"/>
      <c r="K1371" s="17"/>
      <c r="L1371" s="17"/>
      <c r="AA1371" s="16"/>
      <c r="AB1371" s="17"/>
      <c r="AC1371" s="17"/>
    </row>
    <row r="1372" spans="8:29">
      <c r="H1372" s="16"/>
      <c r="I1372" s="17"/>
      <c r="J1372" s="17"/>
      <c r="K1372" s="17"/>
      <c r="L1372" s="17"/>
      <c r="AA1372" s="16"/>
      <c r="AB1372" s="17"/>
      <c r="AC1372" s="17"/>
    </row>
    <row r="1373" spans="8:29">
      <c r="H1373" s="16"/>
      <c r="I1373" s="17"/>
      <c r="J1373" s="17"/>
      <c r="K1373" s="17"/>
      <c r="L1373" s="17"/>
      <c r="AA1373" s="16"/>
      <c r="AB1373" s="17"/>
      <c r="AC1373" s="17"/>
    </row>
    <row r="1374" spans="8:29">
      <c r="H1374" s="16"/>
      <c r="I1374" s="17"/>
      <c r="J1374" s="17"/>
      <c r="K1374" s="17"/>
      <c r="L1374" s="17"/>
      <c r="AA1374" s="16"/>
      <c r="AB1374" s="17"/>
      <c r="AC1374" s="17"/>
    </row>
    <row r="1375" spans="8:29">
      <c r="H1375" s="16"/>
      <c r="I1375" s="17"/>
      <c r="J1375" s="17"/>
      <c r="K1375" s="17"/>
      <c r="L1375" s="17"/>
      <c r="AA1375" s="16"/>
      <c r="AB1375" s="17"/>
      <c r="AC1375" s="17"/>
    </row>
    <row r="1376" spans="8:29">
      <c r="H1376" s="16"/>
      <c r="I1376" s="17"/>
      <c r="J1376" s="17"/>
      <c r="K1376" s="17"/>
      <c r="L1376" s="17"/>
      <c r="AA1376" s="16"/>
      <c r="AB1376" s="17"/>
      <c r="AC1376" s="17"/>
    </row>
    <row r="1377" spans="8:29">
      <c r="H1377" s="16"/>
      <c r="I1377" s="17"/>
      <c r="J1377" s="17"/>
      <c r="K1377" s="17"/>
      <c r="L1377" s="17"/>
      <c r="AA1377" s="16"/>
      <c r="AB1377" s="17"/>
      <c r="AC1377" s="17"/>
    </row>
    <row r="1378" spans="8:29">
      <c r="H1378" s="16"/>
      <c r="I1378" s="17"/>
      <c r="J1378" s="17"/>
      <c r="K1378" s="17"/>
      <c r="L1378" s="17"/>
      <c r="AA1378" s="16"/>
      <c r="AB1378" s="17"/>
      <c r="AC1378" s="17"/>
    </row>
    <row r="1379" spans="8:29">
      <c r="H1379" s="16"/>
      <c r="I1379" s="17"/>
      <c r="J1379" s="17"/>
      <c r="K1379" s="17"/>
      <c r="L1379" s="17"/>
      <c r="AA1379" s="16"/>
      <c r="AB1379" s="17"/>
      <c r="AC1379" s="17"/>
    </row>
    <row r="1380" spans="8:29">
      <c r="H1380" s="16"/>
      <c r="I1380" s="17"/>
      <c r="J1380" s="17"/>
      <c r="K1380" s="17"/>
      <c r="L1380" s="17"/>
      <c r="AA1380" s="16"/>
      <c r="AB1380" s="17"/>
      <c r="AC1380" s="17"/>
    </row>
    <row r="1381" spans="8:29">
      <c r="H1381" s="16"/>
      <c r="I1381" s="17"/>
      <c r="J1381" s="17"/>
      <c r="K1381" s="17"/>
      <c r="L1381" s="17"/>
      <c r="AA1381" s="16"/>
      <c r="AB1381" s="17"/>
      <c r="AC1381" s="17"/>
    </row>
    <row r="1382" spans="8:29">
      <c r="H1382" s="16"/>
      <c r="I1382" s="17"/>
      <c r="J1382" s="17"/>
      <c r="K1382" s="17"/>
      <c r="L1382" s="17"/>
      <c r="AA1382" s="16"/>
      <c r="AB1382" s="17"/>
      <c r="AC1382" s="17"/>
    </row>
    <row r="1383" spans="8:29">
      <c r="H1383" s="16"/>
      <c r="I1383" s="17"/>
      <c r="J1383" s="17"/>
      <c r="K1383" s="17"/>
      <c r="L1383" s="17"/>
      <c r="AA1383" s="16"/>
      <c r="AB1383" s="17"/>
      <c r="AC1383" s="17"/>
    </row>
    <row r="1384" spans="8:29">
      <c r="H1384" s="16"/>
      <c r="I1384" s="17"/>
      <c r="J1384" s="17"/>
      <c r="K1384" s="17"/>
      <c r="L1384" s="17"/>
      <c r="AA1384" s="16"/>
      <c r="AB1384" s="17"/>
      <c r="AC1384" s="17"/>
    </row>
    <row r="1385" spans="8:29">
      <c r="H1385" s="16"/>
      <c r="I1385" s="17"/>
      <c r="J1385" s="17"/>
      <c r="K1385" s="17"/>
      <c r="L1385" s="17"/>
      <c r="AA1385" s="16"/>
      <c r="AB1385" s="17"/>
      <c r="AC1385" s="17"/>
    </row>
    <row r="1386" spans="8:29">
      <c r="H1386" s="16"/>
      <c r="I1386" s="17"/>
      <c r="J1386" s="17"/>
      <c r="K1386" s="17"/>
      <c r="L1386" s="17"/>
      <c r="AA1386" s="16"/>
      <c r="AB1386" s="17"/>
      <c r="AC1386" s="17"/>
    </row>
    <row r="1387" spans="8:29">
      <c r="H1387" s="16"/>
      <c r="I1387" s="17"/>
      <c r="J1387" s="17"/>
      <c r="K1387" s="17"/>
      <c r="L1387" s="17"/>
      <c r="AA1387" s="16"/>
      <c r="AB1387" s="17"/>
      <c r="AC1387" s="17"/>
    </row>
    <row r="1388" spans="8:29">
      <c r="H1388" s="16"/>
      <c r="I1388" s="17"/>
      <c r="J1388" s="17"/>
      <c r="K1388" s="17"/>
      <c r="L1388" s="17"/>
      <c r="AA1388" s="16"/>
      <c r="AB1388" s="17"/>
      <c r="AC1388" s="17"/>
    </row>
    <row r="1389" spans="8:29">
      <c r="H1389" s="16"/>
      <c r="I1389" s="17"/>
      <c r="J1389" s="17"/>
      <c r="K1389" s="17"/>
      <c r="L1389" s="17"/>
      <c r="AA1389" s="16"/>
      <c r="AB1389" s="17"/>
      <c r="AC1389" s="17"/>
    </row>
    <row r="1390" spans="8:29">
      <c r="H1390" s="16"/>
      <c r="I1390" s="17"/>
      <c r="J1390" s="17"/>
      <c r="K1390" s="17"/>
      <c r="L1390" s="17"/>
      <c r="AA1390" s="16"/>
      <c r="AB1390" s="17"/>
      <c r="AC1390" s="17"/>
    </row>
    <row r="1391" spans="8:29">
      <c r="H1391" s="16"/>
      <c r="I1391" s="17"/>
      <c r="J1391" s="17"/>
      <c r="K1391" s="17"/>
      <c r="L1391" s="17"/>
      <c r="AA1391" s="16"/>
      <c r="AB1391" s="17"/>
      <c r="AC1391" s="17"/>
    </row>
    <row r="1392" spans="8:29">
      <c r="H1392" s="16"/>
      <c r="I1392" s="17"/>
      <c r="J1392" s="17"/>
      <c r="K1392" s="17"/>
      <c r="L1392" s="17"/>
      <c r="AA1392" s="16"/>
      <c r="AB1392" s="17"/>
      <c r="AC1392" s="17"/>
    </row>
    <row r="1393" spans="8:29">
      <c r="H1393" s="16"/>
      <c r="I1393" s="17"/>
      <c r="J1393" s="17"/>
      <c r="K1393" s="17"/>
      <c r="L1393" s="17"/>
      <c r="AA1393" s="16"/>
      <c r="AB1393" s="17"/>
      <c r="AC1393" s="17"/>
    </row>
    <row r="1394" spans="8:29">
      <c r="H1394" s="16"/>
      <c r="I1394" s="17"/>
      <c r="J1394" s="17"/>
      <c r="K1394" s="17"/>
      <c r="L1394" s="17"/>
      <c r="AA1394" s="16"/>
      <c r="AB1394" s="17"/>
      <c r="AC1394" s="17"/>
    </row>
    <row r="1395" spans="8:29">
      <c r="H1395" s="16"/>
      <c r="I1395" s="17"/>
      <c r="J1395" s="17"/>
      <c r="K1395" s="17"/>
      <c r="L1395" s="17"/>
      <c r="AA1395" s="16"/>
      <c r="AB1395" s="17"/>
      <c r="AC1395" s="17"/>
    </row>
    <row r="1396" spans="8:29">
      <c r="H1396" s="16"/>
      <c r="I1396" s="17"/>
      <c r="J1396" s="17"/>
      <c r="K1396" s="17"/>
      <c r="L1396" s="17"/>
      <c r="AA1396" s="16"/>
      <c r="AB1396" s="17"/>
      <c r="AC1396" s="17"/>
    </row>
    <row r="1397" spans="8:29">
      <c r="H1397" s="16"/>
      <c r="I1397" s="17"/>
      <c r="J1397" s="17"/>
      <c r="K1397" s="17"/>
      <c r="L1397" s="17"/>
      <c r="AA1397" s="16"/>
      <c r="AB1397" s="17"/>
      <c r="AC1397" s="17"/>
    </row>
    <row r="1398" spans="8:29">
      <c r="H1398" s="16"/>
      <c r="I1398" s="17"/>
      <c r="J1398" s="17"/>
      <c r="K1398" s="17"/>
      <c r="L1398" s="17"/>
      <c r="AA1398" s="16"/>
      <c r="AB1398" s="17"/>
      <c r="AC1398" s="17"/>
    </row>
    <row r="1399" spans="8:29">
      <c r="H1399" s="16"/>
      <c r="I1399" s="17"/>
      <c r="J1399" s="17"/>
      <c r="K1399" s="17"/>
      <c r="L1399" s="17"/>
      <c r="AA1399" s="16"/>
      <c r="AB1399" s="17"/>
      <c r="AC1399" s="17"/>
    </row>
    <row r="1400" spans="8:29">
      <c r="H1400" s="16"/>
      <c r="I1400" s="17"/>
      <c r="J1400" s="17"/>
      <c r="K1400" s="17"/>
      <c r="L1400" s="17"/>
      <c r="AA1400" s="16"/>
      <c r="AB1400" s="17"/>
      <c r="AC1400" s="17"/>
    </row>
    <row r="1401" spans="8:29">
      <c r="H1401" s="16"/>
      <c r="I1401" s="17"/>
      <c r="J1401" s="17"/>
      <c r="K1401" s="17"/>
      <c r="L1401" s="17"/>
      <c r="AA1401" s="16"/>
      <c r="AB1401" s="17"/>
      <c r="AC1401" s="17"/>
    </row>
    <row r="1402" spans="8:29">
      <c r="H1402" s="16"/>
      <c r="I1402" s="17"/>
      <c r="J1402" s="17"/>
      <c r="K1402" s="17"/>
      <c r="L1402" s="17"/>
      <c r="AA1402" s="16"/>
      <c r="AB1402" s="17"/>
      <c r="AC1402" s="17"/>
    </row>
    <row r="1403" spans="8:29">
      <c r="H1403" s="16"/>
      <c r="I1403" s="17"/>
      <c r="J1403" s="17"/>
      <c r="K1403" s="17"/>
      <c r="L1403" s="17"/>
      <c r="AA1403" s="16"/>
      <c r="AB1403" s="17"/>
      <c r="AC1403" s="17"/>
    </row>
    <row r="1404" spans="8:29">
      <c r="H1404" s="16"/>
      <c r="I1404" s="17"/>
      <c r="J1404" s="17"/>
      <c r="K1404" s="17"/>
      <c r="L1404" s="17"/>
      <c r="AA1404" s="16"/>
      <c r="AB1404" s="17"/>
      <c r="AC1404" s="17"/>
    </row>
    <row r="1405" spans="8:29">
      <c r="H1405" s="16"/>
      <c r="I1405" s="17"/>
      <c r="J1405" s="17"/>
      <c r="K1405" s="17"/>
      <c r="L1405" s="17"/>
      <c r="AA1405" s="16"/>
      <c r="AB1405" s="17"/>
      <c r="AC1405" s="17"/>
    </row>
    <row r="1406" spans="8:29">
      <c r="H1406" s="16"/>
      <c r="I1406" s="17"/>
      <c r="J1406" s="17"/>
      <c r="K1406" s="17"/>
      <c r="L1406" s="17"/>
      <c r="AA1406" s="16"/>
      <c r="AB1406" s="17"/>
      <c r="AC1406" s="17"/>
    </row>
    <row r="1407" spans="8:29">
      <c r="H1407" s="16"/>
      <c r="I1407" s="17"/>
      <c r="J1407" s="17"/>
      <c r="K1407" s="17"/>
      <c r="L1407" s="17"/>
      <c r="AA1407" s="16"/>
      <c r="AB1407" s="17"/>
      <c r="AC1407" s="17"/>
    </row>
    <row r="1408" spans="8:29">
      <c r="H1408" s="16"/>
      <c r="I1408" s="17"/>
      <c r="J1408" s="17"/>
      <c r="K1408" s="17"/>
      <c r="L1408" s="17"/>
      <c r="AA1408" s="16"/>
      <c r="AB1408" s="17"/>
      <c r="AC1408" s="17"/>
    </row>
    <row r="1409" spans="8:29">
      <c r="H1409" s="16"/>
      <c r="I1409" s="17"/>
      <c r="J1409" s="17"/>
      <c r="K1409" s="17"/>
      <c r="L1409" s="17"/>
      <c r="AA1409" s="16"/>
      <c r="AB1409" s="17"/>
      <c r="AC1409" s="17"/>
    </row>
    <row r="1410" spans="8:29">
      <c r="H1410" s="16"/>
      <c r="I1410" s="17"/>
      <c r="J1410" s="17"/>
      <c r="K1410" s="17"/>
      <c r="L1410" s="17"/>
      <c r="AA1410" s="16"/>
      <c r="AB1410" s="17"/>
      <c r="AC1410" s="17"/>
    </row>
    <row r="1411" spans="8:29">
      <c r="H1411" s="16"/>
      <c r="I1411" s="17"/>
      <c r="J1411" s="17"/>
      <c r="K1411" s="17"/>
      <c r="L1411" s="17"/>
      <c r="AA1411" s="16"/>
      <c r="AB1411" s="17"/>
      <c r="AC1411" s="17"/>
    </row>
    <row r="1412" spans="8:29">
      <c r="H1412" s="16"/>
      <c r="I1412" s="17"/>
      <c r="J1412" s="17"/>
      <c r="K1412" s="17"/>
      <c r="L1412" s="17"/>
      <c r="AA1412" s="16"/>
      <c r="AB1412" s="17"/>
      <c r="AC1412" s="17"/>
    </row>
    <row r="1413" spans="8:29">
      <c r="H1413" s="16"/>
      <c r="I1413" s="17"/>
      <c r="J1413" s="17"/>
      <c r="K1413" s="17"/>
      <c r="L1413" s="17"/>
      <c r="AA1413" s="16"/>
      <c r="AB1413" s="17"/>
      <c r="AC1413" s="17"/>
    </row>
    <row r="1414" spans="8:29">
      <c r="H1414" s="16"/>
      <c r="I1414" s="17"/>
      <c r="J1414" s="17"/>
      <c r="K1414" s="17"/>
      <c r="L1414" s="17"/>
      <c r="AA1414" s="16"/>
      <c r="AB1414" s="17"/>
      <c r="AC1414" s="17"/>
    </row>
    <row r="1415" spans="8:29">
      <c r="H1415" s="16"/>
      <c r="I1415" s="17"/>
      <c r="J1415" s="17"/>
      <c r="K1415" s="17"/>
      <c r="L1415" s="17"/>
      <c r="AA1415" s="16"/>
      <c r="AB1415" s="17"/>
      <c r="AC1415" s="17"/>
    </row>
    <row r="1416" spans="8:29">
      <c r="H1416" s="16"/>
      <c r="I1416" s="17"/>
      <c r="J1416" s="17"/>
      <c r="K1416" s="17"/>
      <c r="L1416" s="17"/>
      <c r="AA1416" s="16"/>
      <c r="AB1416" s="17"/>
      <c r="AC1416" s="17"/>
    </row>
    <row r="1417" spans="8:29">
      <c r="H1417" s="16"/>
      <c r="I1417" s="17"/>
      <c r="J1417" s="17"/>
      <c r="K1417" s="17"/>
      <c r="L1417" s="17"/>
      <c r="AA1417" s="16"/>
      <c r="AB1417" s="17"/>
      <c r="AC1417" s="17"/>
    </row>
    <row r="1418" spans="8:29">
      <c r="H1418" s="16"/>
      <c r="I1418" s="17"/>
      <c r="J1418" s="17"/>
      <c r="K1418" s="17"/>
      <c r="L1418" s="17"/>
      <c r="AA1418" s="16"/>
      <c r="AB1418" s="17"/>
      <c r="AC1418" s="17"/>
    </row>
    <row r="1419" spans="8:29">
      <c r="H1419" s="16"/>
      <c r="I1419" s="17"/>
      <c r="J1419" s="17"/>
      <c r="K1419" s="17"/>
      <c r="L1419" s="17"/>
      <c r="AA1419" s="16"/>
      <c r="AB1419" s="17"/>
      <c r="AC1419" s="17"/>
    </row>
    <row r="1420" spans="8:29">
      <c r="H1420" s="16"/>
      <c r="I1420" s="17"/>
      <c r="J1420" s="17"/>
      <c r="K1420" s="17"/>
      <c r="L1420" s="17"/>
      <c r="AA1420" s="16"/>
      <c r="AB1420" s="17"/>
      <c r="AC1420" s="17"/>
    </row>
    <row r="1421" spans="8:29">
      <c r="H1421" s="16"/>
      <c r="I1421" s="17"/>
      <c r="J1421" s="17"/>
      <c r="K1421" s="17"/>
      <c r="L1421" s="17"/>
      <c r="AA1421" s="16"/>
      <c r="AB1421" s="17"/>
      <c r="AC1421" s="17"/>
    </row>
    <row r="1422" spans="8:29">
      <c r="H1422" s="16"/>
      <c r="I1422" s="17"/>
      <c r="J1422" s="17"/>
      <c r="K1422" s="17"/>
      <c r="L1422" s="17"/>
      <c r="AA1422" s="16"/>
      <c r="AB1422" s="17"/>
      <c r="AC1422" s="17"/>
    </row>
    <row r="1423" spans="8:29">
      <c r="H1423" s="16"/>
      <c r="I1423" s="17"/>
      <c r="J1423" s="17"/>
      <c r="K1423" s="17"/>
      <c r="L1423" s="17"/>
      <c r="AA1423" s="16"/>
      <c r="AB1423" s="17"/>
      <c r="AC1423" s="17"/>
    </row>
    <row r="1424" spans="8:29">
      <c r="H1424" s="16"/>
      <c r="I1424" s="17"/>
      <c r="J1424" s="17"/>
      <c r="K1424" s="17"/>
      <c r="L1424" s="17"/>
      <c r="AA1424" s="16"/>
      <c r="AB1424" s="17"/>
      <c r="AC1424" s="17"/>
    </row>
    <row r="1425" spans="8:29">
      <c r="H1425" s="16"/>
      <c r="I1425" s="17"/>
      <c r="J1425" s="17"/>
      <c r="K1425" s="17"/>
      <c r="L1425" s="17"/>
      <c r="AA1425" s="16"/>
      <c r="AB1425" s="17"/>
      <c r="AC1425" s="17"/>
    </row>
    <row r="1426" spans="8:29">
      <c r="H1426" s="16"/>
      <c r="I1426" s="17"/>
      <c r="J1426" s="17"/>
      <c r="K1426" s="17"/>
      <c r="L1426" s="17"/>
      <c r="AA1426" s="16"/>
      <c r="AB1426" s="17"/>
      <c r="AC1426" s="17"/>
    </row>
    <row r="1427" spans="8:29">
      <c r="H1427" s="16"/>
      <c r="I1427" s="17"/>
      <c r="J1427" s="17"/>
      <c r="K1427" s="17"/>
      <c r="L1427" s="17"/>
      <c r="AA1427" s="16"/>
      <c r="AB1427" s="17"/>
      <c r="AC1427" s="17"/>
    </row>
    <row r="1428" spans="8:29">
      <c r="H1428" s="16"/>
      <c r="I1428" s="17"/>
      <c r="J1428" s="17"/>
      <c r="K1428" s="17"/>
      <c r="L1428" s="17"/>
      <c r="AA1428" s="16"/>
      <c r="AB1428" s="17"/>
      <c r="AC1428" s="17"/>
    </row>
    <row r="1429" spans="8:29">
      <c r="H1429" s="16"/>
      <c r="I1429" s="17"/>
      <c r="J1429" s="17"/>
      <c r="K1429" s="17"/>
      <c r="L1429" s="17"/>
      <c r="AA1429" s="16"/>
      <c r="AB1429" s="17"/>
      <c r="AC1429" s="17"/>
    </row>
    <row r="1430" spans="8:29">
      <c r="H1430" s="16"/>
      <c r="I1430" s="17"/>
      <c r="J1430" s="17"/>
      <c r="K1430" s="17"/>
      <c r="L1430" s="17"/>
      <c r="AA1430" s="16"/>
      <c r="AB1430" s="17"/>
      <c r="AC1430" s="17"/>
    </row>
    <row r="1431" spans="8:29">
      <c r="H1431" s="16"/>
      <c r="I1431" s="17"/>
      <c r="J1431" s="17"/>
      <c r="K1431" s="17"/>
      <c r="L1431" s="17"/>
      <c r="AA1431" s="16"/>
      <c r="AB1431" s="17"/>
      <c r="AC1431" s="17"/>
    </row>
    <row r="1432" spans="8:29">
      <c r="H1432" s="16"/>
      <c r="I1432" s="17"/>
      <c r="J1432" s="17"/>
      <c r="K1432" s="17"/>
      <c r="L1432" s="17"/>
      <c r="AA1432" s="16"/>
      <c r="AB1432" s="17"/>
      <c r="AC1432" s="17"/>
    </row>
    <row r="1433" spans="8:29">
      <c r="H1433" s="16"/>
      <c r="I1433" s="17"/>
      <c r="J1433" s="17"/>
      <c r="K1433" s="17"/>
      <c r="L1433" s="17"/>
      <c r="AA1433" s="16"/>
      <c r="AB1433" s="17"/>
      <c r="AC1433" s="17"/>
    </row>
    <row r="1434" spans="8:29">
      <c r="H1434" s="16"/>
      <c r="I1434" s="17"/>
      <c r="J1434" s="17"/>
      <c r="K1434" s="17"/>
      <c r="L1434" s="17"/>
      <c r="AA1434" s="16"/>
      <c r="AB1434" s="17"/>
      <c r="AC1434" s="17"/>
    </row>
    <row r="1435" spans="8:29">
      <c r="H1435" s="16"/>
      <c r="I1435" s="17"/>
      <c r="J1435" s="17"/>
      <c r="K1435" s="17"/>
      <c r="L1435" s="17"/>
      <c r="AA1435" s="16"/>
      <c r="AB1435" s="17"/>
      <c r="AC1435" s="17"/>
    </row>
    <row r="1436" spans="8:29">
      <c r="H1436" s="16"/>
      <c r="I1436" s="17"/>
      <c r="J1436" s="17"/>
      <c r="K1436" s="17"/>
      <c r="L1436" s="17"/>
      <c r="AA1436" s="16"/>
      <c r="AB1436" s="17"/>
      <c r="AC1436" s="17"/>
    </row>
    <row r="1437" spans="8:29">
      <c r="H1437" s="16"/>
      <c r="I1437" s="17"/>
      <c r="J1437" s="17"/>
      <c r="K1437" s="17"/>
      <c r="L1437" s="17"/>
      <c r="AA1437" s="16"/>
      <c r="AB1437" s="17"/>
      <c r="AC1437" s="17"/>
    </row>
    <row r="1438" spans="8:29">
      <c r="H1438" s="16"/>
      <c r="I1438" s="17"/>
      <c r="J1438" s="17"/>
      <c r="K1438" s="17"/>
      <c r="L1438" s="17"/>
      <c r="AA1438" s="16"/>
      <c r="AB1438" s="17"/>
      <c r="AC1438" s="17"/>
    </row>
    <row r="1439" spans="8:29">
      <c r="H1439" s="16"/>
      <c r="I1439" s="17"/>
      <c r="J1439" s="17"/>
      <c r="K1439" s="17"/>
      <c r="L1439" s="17"/>
      <c r="AA1439" s="16"/>
      <c r="AB1439" s="17"/>
      <c r="AC1439" s="17"/>
    </row>
    <row r="1440" spans="8:29">
      <c r="H1440" s="16"/>
      <c r="I1440" s="17"/>
      <c r="J1440" s="17"/>
      <c r="K1440" s="17"/>
      <c r="L1440" s="17"/>
      <c r="AA1440" s="16"/>
      <c r="AB1440" s="17"/>
      <c r="AC1440" s="17"/>
    </row>
    <row r="1441" spans="8:29">
      <c r="H1441" s="16"/>
      <c r="I1441" s="17"/>
      <c r="J1441" s="17"/>
      <c r="K1441" s="17"/>
      <c r="L1441" s="17"/>
      <c r="AA1441" s="16"/>
      <c r="AB1441" s="17"/>
      <c r="AC1441" s="17"/>
    </row>
    <row r="1442" spans="8:29">
      <c r="H1442" s="16"/>
      <c r="I1442" s="17"/>
      <c r="J1442" s="17"/>
      <c r="K1442" s="17"/>
      <c r="L1442" s="17"/>
      <c r="AA1442" s="16"/>
      <c r="AB1442" s="17"/>
      <c r="AC1442" s="17"/>
    </row>
    <row r="1443" spans="8:29">
      <c r="H1443" s="16"/>
      <c r="I1443" s="17"/>
      <c r="J1443" s="17"/>
      <c r="K1443" s="17"/>
      <c r="L1443" s="17"/>
      <c r="AA1443" s="16"/>
      <c r="AB1443" s="17"/>
      <c r="AC1443" s="17"/>
    </row>
    <row r="1444" spans="8:29">
      <c r="H1444" s="16"/>
      <c r="I1444" s="17"/>
      <c r="J1444" s="17"/>
      <c r="K1444" s="17"/>
      <c r="L1444" s="17"/>
      <c r="AA1444" s="16"/>
      <c r="AB1444" s="17"/>
      <c r="AC1444" s="17"/>
    </row>
    <row r="1445" spans="8:29">
      <c r="H1445" s="16"/>
      <c r="I1445" s="17"/>
      <c r="J1445" s="17"/>
      <c r="K1445" s="17"/>
      <c r="L1445" s="17"/>
      <c r="AA1445" s="16"/>
      <c r="AB1445" s="17"/>
      <c r="AC1445" s="17"/>
    </row>
    <row r="1446" spans="8:29">
      <c r="H1446" s="16"/>
      <c r="I1446" s="17"/>
      <c r="J1446" s="17"/>
      <c r="K1446" s="17"/>
      <c r="L1446" s="17"/>
      <c r="AA1446" s="16"/>
      <c r="AB1446" s="17"/>
      <c r="AC1446" s="17"/>
    </row>
    <row r="1447" spans="8:29">
      <c r="H1447" s="16"/>
      <c r="I1447" s="17"/>
      <c r="J1447" s="17"/>
      <c r="K1447" s="17"/>
      <c r="L1447" s="17"/>
      <c r="AA1447" s="16"/>
      <c r="AB1447" s="17"/>
      <c r="AC1447" s="17"/>
    </row>
    <row r="1448" spans="8:29">
      <c r="H1448" s="16"/>
      <c r="I1448" s="17"/>
      <c r="J1448" s="17"/>
      <c r="K1448" s="17"/>
      <c r="L1448" s="17"/>
      <c r="AA1448" s="16"/>
      <c r="AB1448" s="17"/>
      <c r="AC1448" s="17"/>
    </row>
    <row r="1449" spans="8:29">
      <c r="H1449" s="16"/>
      <c r="I1449" s="17"/>
      <c r="J1449" s="17"/>
      <c r="K1449" s="17"/>
      <c r="L1449" s="17"/>
      <c r="AA1449" s="16"/>
      <c r="AB1449" s="17"/>
      <c r="AC1449" s="17"/>
    </row>
    <row r="1450" spans="8:29">
      <c r="H1450" s="16"/>
      <c r="I1450" s="17"/>
      <c r="J1450" s="17"/>
      <c r="K1450" s="17"/>
      <c r="L1450" s="17"/>
      <c r="AA1450" s="16"/>
      <c r="AB1450" s="17"/>
      <c r="AC1450" s="17"/>
    </row>
    <row r="1451" spans="8:29">
      <c r="H1451" s="16"/>
      <c r="I1451" s="17"/>
      <c r="J1451" s="17"/>
      <c r="K1451" s="17"/>
      <c r="L1451" s="17"/>
      <c r="AA1451" s="16"/>
      <c r="AB1451" s="17"/>
      <c r="AC1451" s="17"/>
    </row>
    <row r="1452" spans="8:29">
      <c r="H1452" s="16"/>
      <c r="I1452" s="17"/>
      <c r="J1452" s="17"/>
      <c r="K1452" s="17"/>
      <c r="L1452" s="17"/>
      <c r="AA1452" s="16"/>
      <c r="AB1452" s="17"/>
      <c r="AC1452" s="17"/>
    </row>
    <row r="1453" spans="8:29">
      <c r="H1453" s="16"/>
      <c r="I1453" s="17"/>
      <c r="J1453" s="17"/>
      <c r="K1453" s="17"/>
      <c r="L1453" s="17"/>
      <c r="AA1453" s="16"/>
      <c r="AB1453" s="17"/>
      <c r="AC1453" s="17"/>
    </row>
    <row r="1454" spans="8:29">
      <c r="H1454" s="16"/>
      <c r="I1454" s="17"/>
      <c r="J1454" s="17"/>
      <c r="K1454" s="17"/>
      <c r="L1454" s="17"/>
      <c r="AA1454" s="16"/>
      <c r="AB1454" s="17"/>
      <c r="AC1454" s="17"/>
    </row>
    <row r="1455" spans="8:29">
      <c r="H1455" s="16"/>
      <c r="I1455" s="17"/>
      <c r="J1455" s="17"/>
      <c r="K1455" s="17"/>
      <c r="L1455" s="17"/>
      <c r="AA1455" s="16"/>
      <c r="AB1455" s="17"/>
      <c r="AC1455" s="17"/>
    </row>
    <row r="1456" spans="8:29">
      <c r="H1456" s="16"/>
      <c r="I1456" s="17"/>
      <c r="J1456" s="17"/>
      <c r="K1456" s="17"/>
      <c r="L1456" s="17"/>
      <c r="AA1456" s="16"/>
      <c r="AB1456" s="17"/>
      <c r="AC1456" s="17"/>
    </row>
    <row r="1457" spans="8:29">
      <c r="H1457" s="16"/>
      <c r="I1457" s="17"/>
      <c r="J1457" s="17"/>
      <c r="K1457" s="17"/>
      <c r="L1457" s="17"/>
      <c r="AA1457" s="16"/>
      <c r="AB1457" s="17"/>
      <c r="AC1457" s="17"/>
    </row>
    <row r="1458" spans="8:29">
      <c r="H1458" s="16"/>
      <c r="I1458" s="17"/>
      <c r="J1458" s="17"/>
      <c r="K1458" s="17"/>
      <c r="L1458" s="17"/>
      <c r="AA1458" s="16"/>
      <c r="AB1458" s="17"/>
      <c r="AC1458" s="17"/>
    </row>
    <row r="1459" spans="8:29">
      <c r="H1459" s="16"/>
      <c r="I1459" s="17"/>
      <c r="J1459" s="17"/>
      <c r="K1459" s="17"/>
      <c r="L1459" s="17"/>
      <c r="AA1459" s="16"/>
      <c r="AB1459" s="17"/>
      <c r="AC1459" s="17"/>
    </row>
    <row r="1460" spans="8:29">
      <c r="H1460" s="16"/>
      <c r="I1460" s="17"/>
      <c r="J1460" s="17"/>
      <c r="K1460" s="17"/>
      <c r="L1460" s="17"/>
      <c r="AA1460" s="16"/>
      <c r="AB1460" s="17"/>
      <c r="AC1460" s="17"/>
    </row>
    <row r="1461" spans="8:29">
      <c r="H1461" s="16"/>
      <c r="I1461" s="17"/>
      <c r="J1461" s="17"/>
      <c r="K1461" s="17"/>
      <c r="L1461" s="17"/>
      <c r="AA1461" s="16"/>
      <c r="AB1461" s="17"/>
      <c r="AC1461" s="17"/>
    </row>
    <row r="1462" spans="8:29">
      <c r="H1462" s="16"/>
      <c r="I1462" s="17"/>
      <c r="J1462" s="17"/>
      <c r="K1462" s="17"/>
      <c r="L1462" s="17"/>
      <c r="AA1462" s="16"/>
      <c r="AB1462" s="17"/>
      <c r="AC1462" s="17"/>
    </row>
    <row r="1463" spans="8:29">
      <c r="H1463" s="16"/>
      <c r="I1463" s="17"/>
      <c r="J1463" s="17"/>
      <c r="K1463" s="17"/>
      <c r="L1463" s="17"/>
      <c r="AA1463" s="16"/>
      <c r="AB1463" s="17"/>
      <c r="AC1463" s="17"/>
    </row>
    <row r="1464" spans="8:29">
      <c r="H1464" s="16"/>
      <c r="I1464" s="17"/>
      <c r="J1464" s="17"/>
      <c r="K1464" s="17"/>
      <c r="L1464" s="17"/>
      <c r="AA1464" s="16"/>
      <c r="AB1464" s="17"/>
      <c r="AC1464" s="17"/>
    </row>
    <row r="1465" spans="8:29">
      <c r="H1465" s="16"/>
      <c r="I1465" s="17"/>
      <c r="J1465" s="17"/>
      <c r="K1465" s="17"/>
      <c r="L1465" s="17"/>
      <c r="AA1465" s="16"/>
      <c r="AB1465" s="17"/>
      <c r="AC1465" s="17"/>
    </row>
    <row r="1466" spans="8:29">
      <c r="H1466" s="16"/>
      <c r="I1466" s="17"/>
      <c r="J1466" s="17"/>
      <c r="K1466" s="17"/>
      <c r="L1466" s="17"/>
      <c r="AA1466" s="16"/>
      <c r="AB1466" s="17"/>
      <c r="AC1466" s="17"/>
    </row>
    <row r="1467" spans="8:29">
      <c r="H1467" s="16"/>
      <c r="I1467" s="17"/>
      <c r="J1467" s="17"/>
      <c r="K1467" s="17"/>
      <c r="L1467" s="17"/>
      <c r="AA1467" s="16"/>
      <c r="AB1467" s="17"/>
      <c r="AC1467" s="17"/>
    </row>
    <row r="1468" spans="8:29">
      <c r="H1468" s="16"/>
      <c r="I1468" s="17"/>
      <c r="J1468" s="17"/>
      <c r="K1468" s="17"/>
      <c r="L1468" s="17"/>
      <c r="AA1468" s="16"/>
      <c r="AB1468" s="17"/>
      <c r="AC1468" s="17"/>
    </row>
    <row r="1469" spans="8:29">
      <c r="H1469" s="16"/>
      <c r="I1469" s="17"/>
      <c r="J1469" s="17"/>
      <c r="K1469" s="17"/>
      <c r="L1469" s="17"/>
      <c r="AA1469" s="16"/>
      <c r="AB1469" s="17"/>
      <c r="AC1469" s="17"/>
    </row>
    <row r="1470" spans="8:29">
      <c r="H1470" s="16"/>
      <c r="I1470" s="17"/>
      <c r="J1470" s="17"/>
      <c r="K1470" s="17"/>
      <c r="L1470" s="17"/>
      <c r="AA1470" s="16"/>
      <c r="AB1470" s="17"/>
      <c r="AC1470" s="17"/>
    </row>
    <row r="1471" spans="8:29">
      <c r="H1471" s="16"/>
      <c r="I1471" s="17"/>
      <c r="J1471" s="17"/>
      <c r="K1471" s="17"/>
      <c r="L1471" s="17"/>
      <c r="AA1471" s="16"/>
      <c r="AB1471" s="17"/>
      <c r="AC1471" s="17"/>
    </row>
    <row r="1472" spans="8:29">
      <c r="H1472" s="16"/>
      <c r="I1472" s="17"/>
      <c r="J1472" s="17"/>
      <c r="K1472" s="17"/>
      <c r="L1472" s="17"/>
      <c r="AA1472" s="16"/>
      <c r="AB1472" s="17"/>
      <c r="AC1472" s="17"/>
    </row>
    <row r="1473" spans="8:29">
      <c r="H1473" s="16"/>
      <c r="I1473" s="17"/>
      <c r="J1473" s="17"/>
      <c r="K1473" s="17"/>
      <c r="L1473" s="17"/>
      <c r="AA1473" s="16"/>
      <c r="AB1473" s="17"/>
      <c r="AC1473" s="17"/>
    </row>
    <row r="1474" spans="8:29">
      <c r="H1474" s="16"/>
      <c r="I1474" s="17"/>
      <c r="J1474" s="17"/>
      <c r="K1474" s="17"/>
      <c r="L1474" s="17"/>
      <c r="AA1474" s="16"/>
      <c r="AB1474" s="17"/>
      <c r="AC1474" s="17"/>
    </row>
    <row r="1475" spans="8:29">
      <c r="H1475" s="16"/>
      <c r="I1475" s="17"/>
      <c r="J1475" s="17"/>
      <c r="K1475" s="17"/>
      <c r="L1475" s="17"/>
      <c r="AA1475" s="16"/>
      <c r="AB1475" s="17"/>
      <c r="AC1475" s="17"/>
    </row>
    <row r="1476" spans="8:29">
      <c r="H1476" s="16"/>
      <c r="I1476" s="17"/>
      <c r="J1476" s="17"/>
      <c r="K1476" s="17"/>
      <c r="L1476" s="17"/>
      <c r="AA1476" s="16"/>
      <c r="AB1476" s="17"/>
      <c r="AC1476" s="17"/>
    </row>
    <row r="1477" spans="8:29">
      <c r="H1477" s="16"/>
      <c r="I1477" s="17"/>
      <c r="J1477" s="17"/>
      <c r="K1477" s="17"/>
      <c r="L1477" s="17"/>
      <c r="AA1477" s="16"/>
      <c r="AB1477" s="17"/>
      <c r="AC1477" s="17"/>
    </row>
    <row r="1478" spans="8:29">
      <c r="H1478" s="16"/>
      <c r="I1478" s="17"/>
      <c r="J1478" s="17"/>
      <c r="K1478" s="17"/>
      <c r="L1478" s="17"/>
      <c r="AA1478" s="16"/>
      <c r="AB1478" s="17"/>
      <c r="AC1478" s="17"/>
    </row>
    <row r="1479" spans="8:29">
      <c r="H1479" s="16"/>
      <c r="I1479" s="17"/>
      <c r="J1479" s="17"/>
      <c r="K1479" s="17"/>
      <c r="L1479" s="17"/>
      <c r="AA1479" s="16"/>
      <c r="AB1479" s="17"/>
      <c r="AC1479" s="17"/>
    </row>
    <row r="1480" spans="8:29">
      <c r="H1480" s="16"/>
      <c r="I1480" s="17"/>
      <c r="J1480" s="17"/>
      <c r="K1480" s="17"/>
      <c r="L1480" s="17"/>
      <c r="AA1480" s="16"/>
      <c r="AB1480" s="17"/>
      <c r="AC1480" s="17"/>
    </row>
    <row r="1481" spans="8:29">
      <c r="H1481" s="16"/>
      <c r="I1481" s="17"/>
      <c r="J1481" s="17"/>
      <c r="K1481" s="17"/>
      <c r="L1481" s="17"/>
      <c r="AA1481" s="16"/>
      <c r="AB1481" s="17"/>
      <c r="AC1481" s="17"/>
    </row>
    <row r="1482" spans="8:29">
      <c r="H1482" s="16"/>
      <c r="I1482" s="17"/>
      <c r="J1482" s="17"/>
      <c r="K1482" s="17"/>
      <c r="L1482" s="17"/>
      <c r="AA1482" s="16"/>
      <c r="AB1482" s="17"/>
      <c r="AC1482" s="17"/>
    </row>
    <row r="1483" spans="8:29">
      <c r="H1483" s="16"/>
      <c r="I1483" s="17"/>
      <c r="J1483" s="17"/>
      <c r="K1483" s="17"/>
      <c r="L1483" s="17"/>
      <c r="AA1483" s="16"/>
      <c r="AB1483" s="17"/>
      <c r="AC1483" s="17"/>
    </row>
    <row r="1484" spans="8:29">
      <c r="H1484" s="16"/>
      <c r="I1484" s="17"/>
      <c r="J1484" s="17"/>
      <c r="K1484" s="17"/>
      <c r="L1484" s="17"/>
      <c r="AA1484" s="16"/>
      <c r="AB1484" s="17"/>
      <c r="AC1484" s="17"/>
    </row>
    <row r="1485" spans="8:29">
      <c r="H1485" s="16"/>
      <c r="I1485" s="17"/>
      <c r="J1485" s="17"/>
      <c r="K1485" s="17"/>
      <c r="L1485" s="17"/>
      <c r="AA1485" s="16"/>
      <c r="AB1485" s="17"/>
      <c r="AC1485" s="17"/>
    </row>
    <row r="1486" spans="8:29">
      <c r="H1486" s="16"/>
      <c r="I1486" s="17"/>
      <c r="J1486" s="17"/>
      <c r="K1486" s="17"/>
      <c r="L1486" s="17"/>
      <c r="AA1486" s="16"/>
      <c r="AB1486" s="17"/>
      <c r="AC1486" s="17"/>
    </row>
    <row r="1487" spans="8:29">
      <c r="H1487" s="16"/>
      <c r="I1487" s="17"/>
      <c r="J1487" s="17"/>
      <c r="K1487" s="17"/>
      <c r="L1487" s="17"/>
      <c r="AA1487" s="16"/>
      <c r="AB1487" s="17"/>
      <c r="AC1487" s="17"/>
    </row>
    <row r="1488" spans="8:29">
      <c r="H1488" s="16"/>
      <c r="I1488" s="17"/>
      <c r="J1488" s="17"/>
      <c r="K1488" s="17"/>
      <c r="L1488" s="17"/>
      <c r="AA1488" s="16"/>
      <c r="AB1488" s="17"/>
      <c r="AC1488" s="17"/>
    </row>
    <row r="1489" spans="8:29">
      <c r="H1489" s="16"/>
      <c r="I1489" s="17"/>
      <c r="J1489" s="17"/>
      <c r="K1489" s="17"/>
      <c r="L1489" s="17"/>
      <c r="AA1489" s="16"/>
      <c r="AB1489" s="17"/>
      <c r="AC1489" s="17"/>
    </row>
    <row r="1490" spans="8:29">
      <c r="H1490" s="16"/>
      <c r="I1490" s="17"/>
      <c r="J1490" s="17"/>
      <c r="K1490" s="17"/>
      <c r="L1490" s="17"/>
      <c r="AA1490" s="16"/>
      <c r="AB1490" s="17"/>
      <c r="AC1490" s="17"/>
    </row>
    <row r="1491" spans="8:29">
      <c r="H1491" s="16"/>
      <c r="I1491" s="17"/>
      <c r="J1491" s="17"/>
      <c r="K1491" s="17"/>
      <c r="L1491" s="17"/>
      <c r="AA1491" s="16"/>
      <c r="AB1491" s="17"/>
      <c r="AC1491" s="17"/>
    </row>
    <row r="1492" spans="8:29">
      <c r="H1492" s="16"/>
      <c r="I1492" s="17"/>
      <c r="J1492" s="17"/>
      <c r="K1492" s="17"/>
      <c r="L1492" s="17"/>
      <c r="AA1492" s="16"/>
      <c r="AB1492" s="17"/>
      <c r="AC1492" s="17"/>
    </row>
    <row r="1493" spans="8:29">
      <c r="H1493" s="16"/>
      <c r="I1493" s="17"/>
      <c r="J1493" s="17"/>
      <c r="K1493" s="17"/>
      <c r="L1493" s="17"/>
      <c r="AA1493" s="16"/>
      <c r="AB1493" s="17"/>
      <c r="AC1493" s="17"/>
    </row>
    <row r="1494" spans="8:29">
      <c r="H1494" s="16"/>
      <c r="I1494" s="17"/>
      <c r="J1494" s="17"/>
      <c r="K1494" s="17"/>
      <c r="L1494" s="17"/>
      <c r="AA1494" s="16"/>
      <c r="AB1494" s="17"/>
      <c r="AC1494" s="17"/>
    </row>
    <row r="1495" spans="8:29">
      <c r="H1495" s="16"/>
      <c r="I1495" s="17"/>
      <c r="J1495" s="17"/>
      <c r="K1495" s="17"/>
      <c r="L1495" s="17"/>
      <c r="AA1495" s="16"/>
      <c r="AB1495" s="17"/>
      <c r="AC1495" s="17"/>
    </row>
    <row r="1496" spans="8:29">
      <c r="H1496" s="16"/>
      <c r="I1496" s="17"/>
      <c r="J1496" s="17"/>
      <c r="K1496" s="17"/>
      <c r="L1496" s="17"/>
      <c r="AA1496" s="16"/>
      <c r="AB1496" s="17"/>
      <c r="AC1496" s="17"/>
    </row>
    <row r="1497" spans="8:29">
      <c r="H1497" s="16"/>
      <c r="I1497" s="17"/>
      <c r="J1497" s="17"/>
      <c r="K1497" s="17"/>
      <c r="L1497" s="17"/>
      <c r="AA1497" s="16"/>
      <c r="AB1497" s="17"/>
      <c r="AC1497" s="17"/>
    </row>
    <row r="1498" spans="8:29">
      <c r="H1498" s="16"/>
      <c r="I1498" s="17"/>
      <c r="J1498" s="17"/>
      <c r="K1498" s="17"/>
      <c r="L1498" s="17"/>
      <c r="AA1498" s="16"/>
      <c r="AB1498" s="17"/>
      <c r="AC1498" s="17"/>
    </row>
    <row r="1499" spans="8:29">
      <c r="H1499" s="16"/>
      <c r="I1499" s="17"/>
      <c r="J1499" s="17"/>
      <c r="K1499" s="17"/>
      <c r="L1499" s="17"/>
      <c r="AA1499" s="16"/>
      <c r="AB1499" s="17"/>
      <c r="AC1499" s="17"/>
    </row>
    <row r="1500" spans="8:29">
      <c r="H1500" s="16"/>
      <c r="I1500" s="17"/>
      <c r="J1500" s="17"/>
      <c r="K1500" s="17"/>
      <c r="L1500" s="17"/>
      <c r="AA1500" s="16"/>
      <c r="AB1500" s="17"/>
      <c r="AC1500" s="17"/>
    </row>
    <row r="1501" spans="8:29">
      <c r="H1501" s="16"/>
      <c r="I1501" s="17"/>
      <c r="J1501" s="17"/>
      <c r="K1501" s="17"/>
      <c r="L1501" s="17"/>
      <c r="AA1501" s="16"/>
      <c r="AB1501" s="17"/>
      <c r="AC1501" s="17"/>
    </row>
    <row r="1502" spans="8:29">
      <c r="H1502" s="16"/>
      <c r="I1502" s="17"/>
      <c r="J1502" s="17"/>
      <c r="K1502" s="17"/>
      <c r="L1502" s="17"/>
      <c r="AA1502" s="16"/>
      <c r="AB1502" s="17"/>
      <c r="AC1502" s="17"/>
    </row>
    <row r="1503" spans="8:29">
      <c r="H1503" s="16"/>
      <c r="I1503" s="17"/>
      <c r="J1503" s="17"/>
      <c r="K1503" s="17"/>
      <c r="L1503" s="17"/>
      <c r="AA1503" s="16"/>
      <c r="AB1503" s="17"/>
      <c r="AC1503" s="17"/>
    </row>
    <row r="1504" spans="8:29">
      <c r="H1504" s="16"/>
      <c r="I1504" s="17"/>
      <c r="J1504" s="17"/>
      <c r="K1504" s="17"/>
      <c r="L1504" s="17"/>
      <c r="AA1504" s="16"/>
      <c r="AB1504" s="17"/>
      <c r="AC1504" s="17"/>
    </row>
    <row r="1505" spans="8:29">
      <c r="H1505" s="16"/>
      <c r="I1505" s="17"/>
      <c r="J1505" s="17"/>
      <c r="K1505" s="17"/>
      <c r="L1505" s="17"/>
      <c r="AA1505" s="16"/>
      <c r="AB1505" s="17"/>
      <c r="AC1505" s="17"/>
    </row>
    <row r="1506" spans="8:29">
      <c r="H1506" s="16"/>
      <c r="I1506" s="17"/>
      <c r="J1506" s="17"/>
      <c r="K1506" s="17"/>
      <c r="L1506" s="17"/>
      <c r="AA1506" s="16"/>
      <c r="AB1506" s="17"/>
      <c r="AC1506" s="17"/>
    </row>
    <row r="1507" spans="8:29">
      <c r="H1507" s="16"/>
      <c r="I1507" s="17"/>
      <c r="J1507" s="17"/>
      <c r="K1507" s="17"/>
      <c r="L1507" s="17"/>
      <c r="AA1507" s="16"/>
      <c r="AB1507" s="17"/>
      <c r="AC1507" s="17"/>
    </row>
    <row r="1508" spans="8:29">
      <c r="H1508" s="16"/>
      <c r="I1508" s="17"/>
      <c r="J1508" s="17"/>
      <c r="K1508" s="17"/>
      <c r="L1508" s="17"/>
      <c r="AA1508" s="16"/>
      <c r="AB1508" s="17"/>
      <c r="AC1508" s="17"/>
    </row>
    <row r="1509" spans="8:29">
      <c r="H1509" s="16"/>
      <c r="I1509" s="17"/>
      <c r="J1509" s="17"/>
      <c r="K1509" s="17"/>
      <c r="L1509" s="17"/>
      <c r="AA1509" s="16"/>
      <c r="AB1509" s="17"/>
      <c r="AC1509" s="17"/>
    </row>
    <row r="1510" spans="8:29">
      <c r="H1510" s="16"/>
      <c r="I1510" s="17"/>
      <c r="J1510" s="17"/>
      <c r="K1510" s="17"/>
      <c r="L1510" s="17"/>
      <c r="AA1510" s="16"/>
      <c r="AB1510" s="17"/>
      <c r="AC1510" s="17"/>
    </row>
    <row r="1511" spans="8:29">
      <c r="H1511" s="16"/>
      <c r="I1511" s="17"/>
      <c r="J1511" s="17"/>
      <c r="K1511" s="17"/>
      <c r="L1511" s="17"/>
      <c r="AA1511" s="16"/>
      <c r="AB1511" s="17"/>
      <c r="AC1511" s="17"/>
    </row>
    <row r="1512" spans="8:29">
      <c r="H1512" s="16"/>
      <c r="I1512" s="17"/>
      <c r="J1512" s="17"/>
      <c r="K1512" s="17"/>
      <c r="L1512" s="17"/>
      <c r="AA1512" s="16"/>
      <c r="AB1512" s="17"/>
      <c r="AC1512" s="17"/>
    </row>
    <row r="1513" spans="8:29">
      <c r="H1513" s="16"/>
      <c r="I1513" s="17"/>
      <c r="J1513" s="17"/>
      <c r="K1513" s="17"/>
      <c r="L1513" s="17"/>
      <c r="AA1513" s="16"/>
      <c r="AB1513" s="17"/>
      <c r="AC1513" s="17"/>
    </row>
    <row r="1514" spans="8:29">
      <c r="H1514" s="16"/>
      <c r="I1514" s="17"/>
      <c r="J1514" s="17"/>
      <c r="K1514" s="17"/>
      <c r="L1514" s="17"/>
      <c r="AA1514" s="16"/>
      <c r="AB1514" s="17"/>
      <c r="AC1514" s="17"/>
    </row>
    <row r="1515" spans="8:29">
      <c r="H1515" s="16"/>
      <c r="I1515" s="17"/>
      <c r="J1515" s="17"/>
      <c r="K1515" s="17"/>
      <c r="L1515" s="17"/>
      <c r="AA1515" s="16"/>
      <c r="AB1515" s="17"/>
      <c r="AC1515" s="17"/>
    </row>
    <row r="1516" spans="8:29">
      <c r="H1516" s="16"/>
      <c r="I1516" s="17"/>
      <c r="J1516" s="17"/>
      <c r="K1516" s="17"/>
      <c r="L1516" s="17"/>
      <c r="AA1516" s="16"/>
      <c r="AB1516" s="17"/>
      <c r="AC1516" s="17"/>
    </row>
    <row r="1517" spans="8:29">
      <c r="H1517" s="16"/>
      <c r="I1517" s="17"/>
      <c r="J1517" s="17"/>
      <c r="K1517" s="17"/>
      <c r="L1517" s="17"/>
      <c r="AA1517" s="16"/>
      <c r="AB1517" s="17"/>
      <c r="AC1517" s="17"/>
    </row>
    <row r="1518" spans="8:29">
      <c r="H1518" s="16"/>
      <c r="I1518" s="17"/>
      <c r="J1518" s="17"/>
      <c r="K1518" s="17"/>
      <c r="L1518" s="17"/>
      <c r="AA1518" s="16"/>
      <c r="AB1518" s="17"/>
      <c r="AC1518" s="17"/>
    </row>
    <row r="1519" spans="8:29">
      <c r="H1519" s="16"/>
      <c r="I1519" s="17"/>
      <c r="J1519" s="17"/>
      <c r="K1519" s="17"/>
      <c r="L1519" s="17"/>
      <c r="AA1519" s="16"/>
      <c r="AB1519" s="17"/>
      <c r="AC1519" s="17"/>
    </row>
    <row r="1520" spans="8:29">
      <c r="H1520" s="16"/>
      <c r="I1520" s="17"/>
      <c r="J1520" s="17"/>
      <c r="K1520" s="17"/>
      <c r="L1520" s="17"/>
      <c r="AA1520" s="16"/>
      <c r="AB1520" s="17"/>
      <c r="AC1520" s="17"/>
    </row>
    <row r="1521" spans="8:29">
      <c r="H1521" s="16"/>
      <c r="I1521" s="17"/>
      <c r="J1521" s="17"/>
      <c r="K1521" s="17"/>
      <c r="L1521" s="17"/>
      <c r="AA1521" s="16"/>
      <c r="AB1521" s="17"/>
      <c r="AC1521" s="17"/>
    </row>
    <row r="1522" spans="8:29">
      <c r="H1522" s="16"/>
      <c r="I1522" s="17"/>
      <c r="J1522" s="17"/>
      <c r="K1522" s="17"/>
      <c r="L1522" s="17"/>
      <c r="AA1522" s="16"/>
      <c r="AB1522" s="17"/>
      <c r="AC1522" s="17"/>
    </row>
    <row r="1523" spans="8:29">
      <c r="H1523" s="16"/>
      <c r="I1523" s="17"/>
      <c r="J1523" s="17"/>
      <c r="K1523" s="17"/>
      <c r="L1523" s="17"/>
      <c r="AA1523" s="16"/>
      <c r="AB1523" s="17"/>
      <c r="AC1523" s="17"/>
    </row>
    <row r="1524" spans="8:29">
      <c r="H1524" s="16"/>
      <c r="I1524" s="17"/>
      <c r="J1524" s="17"/>
      <c r="K1524" s="17"/>
      <c r="L1524" s="17"/>
      <c r="AA1524" s="16"/>
      <c r="AB1524" s="17"/>
      <c r="AC1524" s="17"/>
    </row>
    <row r="1525" spans="8:29">
      <c r="H1525" s="16"/>
      <c r="I1525" s="17"/>
      <c r="J1525" s="17"/>
      <c r="K1525" s="17"/>
      <c r="L1525" s="17"/>
      <c r="AA1525" s="16"/>
      <c r="AB1525" s="17"/>
      <c r="AC1525" s="17"/>
    </row>
    <row r="1526" spans="8:29">
      <c r="H1526" s="16"/>
      <c r="I1526" s="17"/>
      <c r="J1526" s="17"/>
      <c r="K1526" s="17"/>
      <c r="L1526" s="17"/>
      <c r="AA1526" s="16"/>
      <c r="AB1526" s="17"/>
      <c r="AC1526" s="17"/>
    </row>
    <row r="1527" spans="8:29">
      <c r="H1527" s="16"/>
      <c r="I1527" s="17"/>
      <c r="J1527" s="17"/>
      <c r="K1527" s="17"/>
      <c r="L1527" s="17"/>
      <c r="AA1527" s="16"/>
      <c r="AB1527" s="17"/>
      <c r="AC1527" s="17"/>
    </row>
    <row r="1528" spans="8:29">
      <c r="H1528" s="16"/>
      <c r="I1528" s="17"/>
      <c r="J1528" s="17"/>
      <c r="K1528" s="17"/>
      <c r="L1528" s="17"/>
      <c r="AA1528" s="16"/>
      <c r="AB1528" s="17"/>
      <c r="AC1528" s="17"/>
    </row>
    <row r="1529" spans="8:29">
      <c r="H1529" s="16"/>
      <c r="I1529" s="17"/>
      <c r="J1529" s="17"/>
      <c r="K1529" s="17"/>
      <c r="L1529" s="17"/>
      <c r="AA1529" s="16"/>
      <c r="AB1529" s="17"/>
      <c r="AC1529" s="17"/>
    </row>
    <row r="1530" spans="8:29">
      <c r="H1530" s="16"/>
      <c r="I1530" s="17"/>
      <c r="J1530" s="17"/>
      <c r="K1530" s="17"/>
      <c r="L1530" s="17"/>
      <c r="AA1530" s="16"/>
      <c r="AB1530" s="17"/>
      <c r="AC1530" s="17"/>
    </row>
    <row r="1531" spans="8:29">
      <c r="H1531" s="16"/>
      <c r="I1531" s="17"/>
      <c r="J1531" s="17"/>
      <c r="K1531" s="17"/>
      <c r="L1531" s="17"/>
      <c r="AA1531" s="16"/>
      <c r="AB1531" s="17"/>
      <c r="AC1531" s="17"/>
    </row>
    <row r="1532" spans="8:29">
      <c r="H1532" s="16"/>
      <c r="I1532" s="17"/>
      <c r="J1532" s="17"/>
      <c r="K1532" s="17"/>
      <c r="L1532" s="17"/>
      <c r="AA1532" s="16"/>
      <c r="AB1532" s="17"/>
      <c r="AC1532" s="17"/>
    </row>
    <row r="1533" spans="8:29">
      <c r="H1533" s="16"/>
      <c r="I1533" s="17"/>
      <c r="J1533" s="17"/>
      <c r="K1533" s="17"/>
      <c r="L1533" s="17"/>
      <c r="AA1533" s="16"/>
      <c r="AB1533" s="17"/>
      <c r="AC1533" s="17"/>
    </row>
    <row r="1534" spans="8:29">
      <c r="H1534" s="16"/>
      <c r="I1534" s="17"/>
      <c r="J1534" s="17"/>
      <c r="K1534" s="17"/>
      <c r="L1534" s="17"/>
      <c r="AA1534" s="16"/>
      <c r="AB1534" s="17"/>
      <c r="AC1534" s="17"/>
    </row>
    <row r="1535" spans="8:29">
      <c r="H1535" s="16"/>
      <c r="I1535" s="17"/>
      <c r="J1535" s="17"/>
      <c r="K1535" s="17"/>
      <c r="L1535" s="17"/>
      <c r="AA1535" s="16"/>
      <c r="AB1535" s="17"/>
      <c r="AC1535" s="17"/>
    </row>
    <row r="1536" spans="8:29">
      <c r="H1536" s="16"/>
      <c r="I1536" s="17"/>
      <c r="J1536" s="17"/>
      <c r="K1536" s="17"/>
      <c r="L1536" s="17"/>
      <c r="AA1536" s="16"/>
      <c r="AB1536" s="17"/>
      <c r="AC1536" s="17"/>
    </row>
    <row r="1537" spans="8:29">
      <c r="H1537" s="16"/>
      <c r="I1537" s="17"/>
      <c r="J1537" s="17"/>
      <c r="K1537" s="17"/>
      <c r="L1537" s="17"/>
      <c r="AA1537" s="16"/>
      <c r="AB1537" s="17"/>
      <c r="AC1537" s="17"/>
    </row>
    <row r="1538" spans="8:29">
      <c r="H1538" s="16"/>
      <c r="I1538" s="17"/>
      <c r="J1538" s="17"/>
      <c r="K1538" s="17"/>
      <c r="L1538" s="17"/>
      <c r="AA1538" s="16"/>
      <c r="AB1538" s="17"/>
      <c r="AC1538" s="17"/>
    </row>
    <row r="1539" spans="8:29">
      <c r="H1539" s="16"/>
      <c r="I1539" s="17"/>
      <c r="J1539" s="17"/>
      <c r="K1539" s="17"/>
      <c r="L1539" s="17"/>
      <c r="AA1539" s="16"/>
      <c r="AB1539" s="17"/>
      <c r="AC1539" s="17"/>
    </row>
    <row r="1540" spans="8:29">
      <c r="H1540" s="16"/>
      <c r="I1540" s="17"/>
      <c r="J1540" s="17"/>
      <c r="K1540" s="17"/>
      <c r="L1540" s="17"/>
      <c r="AA1540" s="16"/>
      <c r="AB1540" s="17"/>
      <c r="AC1540" s="17"/>
    </row>
    <row r="1541" spans="8:29">
      <c r="H1541" s="16"/>
      <c r="I1541" s="17"/>
      <c r="J1541" s="17"/>
      <c r="K1541" s="17"/>
      <c r="L1541" s="17"/>
      <c r="AA1541" s="16"/>
      <c r="AB1541" s="17"/>
      <c r="AC1541" s="17"/>
    </row>
    <row r="1542" spans="8:29">
      <c r="H1542" s="16"/>
      <c r="I1542" s="17"/>
      <c r="J1542" s="17"/>
      <c r="K1542" s="17"/>
      <c r="L1542" s="17"/>
      <c r="AA1542" s="16"/>
      <c r="AB1542" s="17"/>
      <c r="AC1542" s="17"/>
    </row>
    <row r="1543" spans="8:29">
      <c r="H1543" s="16"/>
      <c r="I1543" s="17"/>
      <c r="J1543" s="17"/>
      <c r="K1543" s="17"/>
      <c r="L1543" s="17"/>
      <c r="AA1543" s="16"/>
      <c r="AB1543" s="17"/>
      <c r="AC1543" s="17"/>
    </row>
    <row r="1544" spans="8:29">
      <c r="H1544" s="16"/>
      <c r="I1544" s="17"/>
      <c r="J1544" s="17"/>
      <c r="K1544" s="17"/>
      <c r="L1544" s="17"/>
      <c r="AA1544" s="16"/>
      <c r="AB1544" s="17"/>
      <c r="AC1544" s="17"/>
    </row>
    <row r="1545" spans="8:29">
      <c r="H1545" s="16"/>
      <c r="I1545" s="17"/>
      <c r="J1545" s="17"/>
      <c r="K1545" s="17"/>
      <c r="L1545" s="17"/>
      <c r="AA1545" s="16"/>
      <c r="AB1545" s="17"/>
      <c r="AC1545" s="17"/>
    </row>
    <row r="1546" spans="8:29">
      <c r="H1546" s="16"/>
      <c r="I1546" s="17"/>
      <c r="J1546" s="17"/>
      <c r="K1546" s="17"/>
      <c r="L1546" s="17"/>
      <c r="AA1546" s="16"/>
      <c r="AB1546" s="17"/>
      <c r="AC1546" s="17"/>
    </row>
    <row r="1547" spans="8:29">
      <c r="H1547" s="16"/>
      <c r="I1547" s="17"/>
      <c r="J1547" s="17"/>
      <c r="K1547" s="17"/>
      <c r="L1547" s="17"/>
      <c r="AA1547" s="16"/>
      <c r="AB1547" s="17"/>
      <c r="AC1547" s="17"/>
    </row>
    <row r="1548" spans="8:29">
      <c r="H1548" s="16"/>
      <c r="I1548" s="17"/>
      <c r="J1548" s="17"/>
      <c r="K1548" s="17"/>
      <c r="L1548" s="17"/>
      <c r="AA1548" s="16"/>
      <c r="AB1548" s="17"/>
      <c r="AC1548" s="17"/>
    </row>
    <row r="1549" spans="8:29">
      <c r="H1549" s="16"/>
      <c r="I1549" s="17"/>
      <c r="J1549" s="17"/>
      <c r="K1549" s="17"/>
      <c r="L1549" s="17"/>
      <c r="AA1549" s="16"/>
      <c r="AB1549" s="17"/>
      <c r="AC1549" s="17"/>
    </row>
    <row r="1550" spans="8:29">
      <c r="H1550" s="16"/>
      <c r="I1550" s="17"/>
      <c r="J1550" s="17"/>
      <c r="K1550" s="17"/>
      <c r="L1550" s="17"/>
      <c r="AA1550" s="16"/>
      <c r="AB1550" s="17"/>
      <c r="AC1550" s="17"/>
    </row>
    <row r="1551" spans="8:29">
      <c r="H1551" s="16"/>
      <c r="I1551" s="17"/>
      <c r="J1551" s="17"/>
      <c r="K1551" s="17"/>
      <c r="L1551" s="17"/>
      <c r="AA1551" s="16"/>
      <c r="AB1551" s="17"/>
      <c r="AC1551" s="17"/>
    </row>
    <row r="1552" spans="8:29">
      <c r="H1552" s="16"/>
      <c r="I1552" s="17"/>
      <c r="J1552" s="17"/>
      <c r="K1552" s="17"/>
      <c r="L1552" s="17"/>
      <c r="AA1552" s="16"/>
      <c r="AB1552" s="17"/>
      <c r="AC1552" s="17"/>
    </row>
    <row r="1553" spans="8:29">
      <c r="H1553" s="16"/>
      <c r="I1553" s="17"/>
      <c r="J1553" s="17"/>
      <c r="K1553" s="17"/>
      <c r="L1553" s="17"/>
      <c r="AA1553" s="16"/>
      <c r="AB1553" s="17"/>
      <c r="AC1553" s="17"/>
    </row>
    <row r="1554" spans="8:29">
      <c r="H1554" s="16"/>
      <c r="I1554" s="17"/>
      <c r="J1554" s="17"/>
      <c r="K1554" s="17"/>
      <c r="L1554" s="17"/>
      <c r="AA1554" s="16"/>
      <c r="AB1554" s="17"/>
      <c r="AC1554" s="17"/>
    </row>
    <row r="1555" spans="8:29">
      <c r="H1555" s="16"/>
      <c r="I1555" s="17"/>
      <c r="J1555" s="17"/>
      <c r="K1555" s="17"/>
      <c r="L1555" s="17"/>
      <c r="AA1555" s="16"/>
      <c r="AB1555" s="17"/>
      <c r="AC1555" s="17"/>
    </row>
    <row r="1556" spans="8:29">
      <c r="H1556" s="16"/>
      <c r="I1556" s="17"/>
      <c r="J1556" s="17"/>
      <c r="K1556" s="17"/>
      <c r="L1556" s="17"/>
      <c r="AA1556" s="16"/>
      <c r="AB1556" s="17"/>
      <c r="AC1556" s="17"/>
    </row>
    <row r="1557" spans="8:29">
      <c r="H1557" s="16"/>
      <c r="I1557" s="17"/>
      <c r="J1557" s="17"/>
      <c r="K1557" s="17"/>
      <c r="L1557" s="17"/>
      <c r="AA1557" s="16"/>
      <c r="AB1557" s="17"/>
      <c r="AC1557" s="17"/>
    </row>
    <row r="1558" spans="8:29">
      <c r="H1558" s="16"/>
      <c r="I1558" s="17"/>
      <c r="J1558" s="17"/>
      <c r="K1558" s="17"/>
      <c r="L1558" s="17"/>
      <c r="AA1558" s="16"/>
      <c r="AB1558" s="17"/>
      <c r="AC1558" s="17"/>
    </row>
    <row r="1559" spans="8:29">
      <c r="H1559" s="16"/>
      <c r="I1559" s="17"/>
      <c r="J1559" s="17"/>
      <c r="K1559" s="17"/>
      <c r="L1559" s="17"/>
      <c r="AA1559" s="16"/>
      <c r="AB1559" s="17"/>
      <c r="AC1559" s="17"/>
    </row>
    <row r="1560" spans="8:29">
      <c r="H1560" s="16"/>
      <c r="I1560" s="17"/>
      <c r="J1560" s="17"/>
      <c r="K1560" s="17"/>
      <c r="L1560" s="17"/>
      <c r="AA1560" s="16"/>
      <c r="AB1560" s="17"/>
      <c r="AC1560" s="17"/>
    </row>
    <row r="1561" spans="8:29">
      <c r="H1561" s="16"/>
      <c r="I1561" s="17"/>
      <c r="J1561" s="17"/>
      <c r="K1561" s="17"/>
      <c r="L1561" s="17"/>
      <c r="AA1561" s="16"/>
      <c r="AB1561" s="17"/>
      <c r="AC1561" s="17"/>
    </row>
    <row r="1562" spans="8:29">
      <c r="H1562" s="16"/>
      <c r="I1562" s="17"/>
      <c r="J1562" s="17"/>
      <c r="K1562" s="17"/>
      <c r="L1562" s="17"/>
      <c r="AA1562" s="16"/>
      <c r="AB1562" s="17"/>
      <c r="AC1562" s="17"/>
    </row>
    <row r="1563" spans="8:29">
      <c r="H1563" s="16"/>
      <c r="I1563" s="17"/>
      <c r="J1563" s="17"/>
      <c r="K1563" s="17"/>
      <c r="L1563" s="17"/>
      <c r="AA1563" s="16"/>
      <c r="AB1563" s="17"/>
      <c r="AC1563" s="17"/>
    </row>
    <row r="1564" spans="8:29">
      <c r="H1564" s="16"/>
      <c r="I1564" s="17"/>
      <c r="J1564" s="17"/>
      <c r="K1564" s="17"/>
      <c r="L1564" s="17"/>
      <c r="AA1564" s="16"/>
      <c r="AB1564" s="17"/>
      <c r="AC1564" s="17"/>
    </row>
    <row r="1565" spans="8:29">
      <c r="H1565" s="16"/>
      <c r="I1565" s="17"/>
      <c r="J1565" s="17"/>
      <c r="K1565" s="17"/>
      <c r="L1565" s="17"/>
      <c r="AA1565" s="16"/>
      <c r="AB1565" s="17"/>
      <c r="AC1565" s="17"/>
    </row>
    <row r="1566" spans="8:29">
      <c r="H1566" s="16"/>
      <c r="I1566" s="17"/>
      <c r="J1566" s="17"/>
      <c r="K1566" s="17"/>
      <c r="L1566" s="17"/>
      <c r="AA1566" s="16"/>
      <c r="AB1566" s="17"/>
      <c r="AC1566" s="17"/>
    </row>
    <row r="1567" spans="8:29">
      <c r="H1567" s="16"/>
      <c r="I1567" s="17"/>
      <c r="J1567" s="17"/>
      <c r="K1567" s="17"/>
      <c r="L1567" s="17"/>
      <c r="AA1567" s="16"/>
      <c r="AB1567" s="17"/>
      <c r="AC1567" s="17"/>
    </row>
    <row r="1568" spans="8:29">
      <c r="H1568" s="16"/>
      <c r="I1568" s="17"/>
      <c r="J1568" s="17"/>
      <c r="K1568" s="17"/>
      <c r="L1568" s="17"/>
      <c r="AA1568" s="16"/>
      <c r="AB1568" s="17"/>
      <c r="AC1568" s="17"/>
    </row>
    <row r="1569" spans="8:29">
      <c r="H1569" s="16"/>
      <c r="I1569" s="17"/>
      <c r="J1569" s="17"/>
      <c r="K1569" s="17"/>
      <c r="L1569" s="17"/>
      <c r="AA1569" s="16"/>
      <c r="AB1569" s="17"/>
      <c r="AC1569" s="17"/>
    </row>
    <row r="1570" spans="8:29">
      <c r="H1570" s="16"/>
      <c r="I1570" s="17"/>
      <c r="J1570" s="17"/>
      <c r="K1570" s="17"/>
      <c r="L1570" s="17"/>
      <c r="AA1570" s="16"/>
      <c r="AB1570" s="17"/>
      <c r="AC1570" s="17"/>
    </row>
    <row r="1571" spans="8:29">
      <c r="H1571" s="16"/>
      <c r="I1571" s="17"/>
      <c r="J1571" s="17"/>
      <c r="K1571" s="17"/>
      <c r="L1571" s="17"/>
      <c r="AA1571" s="16"/>
      <c r="AB1571" s="17"/>
      <c r="AC1571" s="17"/>
    </row>
    <row r="1572" spans="8:29">
      <c r="H1572" s="16"/>
      <c r="I1572" s="17"/>
      <c r="J1572" s="17"/>
      <c r="K1572" s="17"/>
      <c r="L1572" s="17"/>
      <c r="AA1572" s="16"/>
      <c r="AB1572" s="17"/>
      <c r="AC1572" s="17"/>
    </row>
    <row r="1573" spans="8:29">
      <c r="H1573" s="16"/>
      <c r="I1573" s="17"/>
      <c r="J1573" s="17"/>
      <c r="K1573" s="17"/>
      <c r="L1573" s="17"/>
      <c r="AA1573" s="16"/>
      <c r="AB1573" s="17"/>
      <c r="AC1573" s="17"/>
    </row>
    <row r="1574" spans="8:29">
      <c r="H1574" s="16"/>
      <c r="I1574" s="17"/>
      <c r="J1574" s="17"/>
      <c r="K1574" s="17"/>
      <c r="L1574" s="17"/>
      <c r="AA1574" s="16"/>
      <c r="AB1574" s="17"/>
      <c r="AC1574" s="17"/>
    </row>
    <row r="1575" spans="8:29">
      <c r="H1575" s="16"/>
      <c r="I1575" s="17"/>
      <c r="J1575" s="17"/>
      <c r="K1575" s="17"/>
      <c r="L1575" s="17"/>
      <c r="AA1575" s="16"/>
      <c r="AB1575" s="17"/>
      <c r="AC1575" s="17"/>
    </row>
    <row r="1576" spans="8:29">
      <c r="H1576" s="16"/>
      <c r="I1576" s="17"/>
      <c r="J1576" s="17"/>
      <c r="K1576" s="17"/>
      <c r="L1576" s="17"/>
      <c r="AA1576" s="16"/>
      <c r="AB1576" s="17"/>
      <c r="AC1576" s="17"/>
    </row>
    <row r="1577" spans="8:29">
      <c r="H1577" s="16"/>
      <c r="I1577" s="17"/>
      <c r="J1577" s="17"/>
      <c r="K1577" s="17"/>
      <c r="L1577" s="17"/>
      <c r="AA1577" s="16"/>
      <c r="AB1577" s="17"/>
      <c r="AC1577" s="17"/>
    </row>
    <row r="1578" spans="8:29">
      <c r="H1578" s="16"/>
      <c r="I1578" s="17"/>
      <c r="J1578" s="17"/>
      <c r="K1578" s="17"/>
      <c r="L1578" s="17"/>
      <c r="AA1578" s="16"/>
      <c r="AB1578" s="17"/>
      <c r="AC1578" s="17"/>
    </row>
    <row r="1579" spans="8:29">
      <c r="H1579" s="16"/>
      <c r="I1579" s="17"/>
      <c r="J1579" s="17"/>
      <c r="K1579" s="17"/>
      <c r="L1579" s="17"/>
      <c r="AA1579" s="16"/>
      <c r="AB1579" s="17"/>
      <c r="AC1579" s="17"/>
    </row>
    <row r="1580" spans="8:29">
      <c r="H1580" s="16"/>
      <c r="I1580" s="17"/>
      <c r="J1580" s="17"/>
      <c r="K1580" s="17"/>
      <c r="L1580" s="17"/>
      <c r="AA1580" s="16"/>
      <c r="AB1580" s="17"/>
      <c r="AC1580" s="17"/>
    </row>
    <row r="1581" spans="8:29">
      <c r="H1581" s="16"/>
      <c r="I1581" s="17"/>
      <c r="J1581" s="17"/>
      <c r="K1581" s="17"/>
      <c r="L1581" s="17"/>
      <c r="AA1581" s="16"/>
      <c r="AB1581" s="17"/>
      <c r="AC1581" s="17"/>
    </row>
    <row r="1582" spans="8:29">
      <c r="H1582" s="16"/>
      <c r="I1582" s="17"/>
      <c r="J1582" s="17"/>
      <c r="K1582" s="17"/>
      <c r="L1582" s="17"/>
      <c r="AA1582" s="16"/>
      <c r="AB1582" s="17"/>
      <c r="AC1582" s="17"/>
    </row>
    <row r="1583" spans="8:29">
      <c r="H1583" s="16"/>
      <c r="I1583" s="17"/>
      <c r="J1583" s="17"/>
      <c r="K1583" s="17"/>
      <c r="L1583" s="17"/>
      <c r="AA1583" s="16"/>
      <c r="AB1583" s="17"/>
      <c r="AC1583" s="17"/>
    </row>
    <row r="1584" spans="8:29">
      <c r="H1584" s="16"/>
      <c r="I1584" s="17"/>
      <c r="J1584" s="17"/>
      <c r="K1584" s="17"/>
      <c r="L1584" s="17"/>
      <c r="AA1584" s="16"/>
      <c r="AB1584" s="17"/>
      <c r="AC1584" s="17"/>
    </row>
    <row r="1585" spans="8:29">
      <c r="H1585" s="16"/>
      <c r="I1585" s="17"/>
      <c r="J1585" s="17"/>
      <c r="K1585" s="17"/>
      <c r="L1585" s="17"/>
      <c r="AA1585" s="16"/>
      <c r="AB1585" s="17"/>
      <c r="AC1585" s="17"/>
    </row>
    <row r="1586" spans="8:29">
      <c r="H1586" s="16"/>
      <c r="I1586" s="17"/>
      <c r="J1586" s="17"/>
      <c r="K1586" s="17"/>
      <c r="L1586" s="17"/>
      <c r="AA1586" s="16"/>
      <c r="AB1586" s="17"/>
      <c r="AC1586" s="17"/>
    </row>
    <row r="1587" spans="8:29">
      <c r="H1587" s="16"/>
      <c r="I1587" s="17"/>
      <c r="J1587" s="17"/>
      <c r="K1587" s="17"/>
      <c r="L1587" s="17"/>
      <c r="AA1587" s="16"/>
      <c r="AB1587" s="17"/>
      <c r="AC1587" s="17"/>
    </row>
    <row r="1588" spans="8:29">
      <c r="H1588" s="16"/>
      <c r="I1588" s="17"/>
      <c r="J1588" s="17"/>
      <c r="K1588" s="17"/>
      <c r="L1588" s="17"/>
      <c r="AA1588" s="16"/>
      <c r="AB1588" s="17"/>
      <c r="AC1588" s="17"/>
    </row>
    <row r="1589" spans="8:29">
      <c r="H1589" s="16"/>
      <c r="I1589" s="17"/>
      <c r="J1589" s="17"/>
      <c r="K1589" s="17"/>
      <c r="L1589" s="17"/>
      <c r="AA1589" s="16"/>
      <c r="AB1589" s="17"/>
      <c r="AC1589" s="17"/>
    </row>
    <row r="1590" spans="8:29">
      <c r="H1590" s="16"/>
      <c r="I1590" s="17"/>
      <c r="J1590" s="17"/>
      <c r="K1590" s="17"/>
      <c r="L1590" s="17"/>
      <c r="AA1590" s="16"/>
      <c r="AB1590" s="17"/>
      <c r="AC1590" s="17"/>
    </row>
    <row r="1591" spans="8:29">
      <c r="H1591" s="16"/>
      <c r="I1591" s="17"/>
      <c r="J1591" s="17"/>
      <c r="K1591" s="17"/>
      <c r="L1591" s="17"/>
      <c r="AA1591" s="16"/>
      <c r="AB1591" s="17"/>
      <c r="AC1591" s="17"/>
    </row>
    <row r="1592" spans="8:29">
      <c r="H1592" s="16"/>
      <c r="I1592" s="17"/>
      <c r="J1592" s="17"/>
      <c r="K1592" s="17"/>
      <c r="L1592" s="17"/>
      <c r="AA1592" s="16"/>
      <c r="AB1592" s="17"/>
      <c r="AC1592" s="17"/>
    </row>
    <row r="1593" spans="8:29">
      <c r="H1593" s="16"/>
      <c r="I1593" s="17"/>
      <c r="J1593" s="17"/>
      <c r="K1593" s="17"/>
      <c r="L1593" s="17"/>
      <c r="AA1593" s="16"/>
      <c r="AB1593" s="17"/>
      <c r="AC1593" s="17"/>
    </row>
    <row r="1594" spans="8:29">
      <c r="H1594" s="16"/>
      <c r="I1594" s="17"/>
      <c r="J1594" s="17"/>
      <c r="K1594" s="17"/>
      <c r="L1594" s="17"/>
      <c r="AA1594" s="16"/>
      <c r="AB1594" s="17"/>
      <c r="AC1594" s="17"/>
    </row>
    <row r="1595" spans="8:29">
      <c r="H1595" s="16"/>
      <c r="I1595" s="17"/>
      <c r="J1595" s="17"/>
      <c r="K1595" s="17"/>
      <c r="L1595" s="17"/>
      <c r="AA1595" s="16"/>
      <c r="AB1595" s="17"/>
      <c r="AC1595" s="17"/>
    </row>
    <row r="1596" spans="8:29">
      <c r="H1596" s="16"/>
      <c r="I1596" s="17"/>
      <c r="J1596" s="17"/>
      <c r="K1596" s="17"/>
      <c r="L1596" s="17"/>
      <c r="AA1596" s="16"/>
      <c r="AB1596" s="17"/>
      <c r="AC1596" s="17"/>
    </row>
    <row r="1597" spans="8:29">
      <c r="H1597" s="16"/>
      <c r="I1597" s="17"/>
      <c r="J1597" s="17"/>
      <c r="K1597" s="17"/>
      <c r="L1597" s="17"/>
      <c r="AA1597" s="16"/>
      <c r="AB1597" s="17"/>
      <c r="AC1597" s="17"/>
    </row>
    <row r="1598" spans="8:29">
      <c r="H1598" s="16"/>
      <c r="I1598" s="17"/>
      <c r="J1598" s="17"/>
      <c r="K1598" s="17"/>
      <c r="L1598" s="17"/>
      <c r="AA1598" s="16"/>
      <c r="AB1598" s="17"/>
      <c r="AC1598" s="17"/>
    </row>
    <row r="1599" spans="8:29">
      <c r="H1599" s="16"/>
      <c r="I1599" s="17"/>
      <c r="J1599" s="17"/>
      <c r="K1599" s="17"/>
      <c r="L1599" s="17"/>
      <c r="AA1599" s="16"/>
      <c r="AB1599" s="17"/>
      <c r="AC1599" s="17"/>
    </row>
    <row r="1600" spans="8:29">
      <c r="H1600" s="16"/>
      <c r="I1600" s="17"/>
      <c r="J1600" s="17"/>
      <c r="K1600" s="17"/>
      <c r="L1600" s="17"/>
      <c r="AA1600" s="16"/>
      <c r="AB1600" s="17"/>
      <c r="AC1600" s="17"/>
    </row>
    <row r="1601" spans="8:29">
      <c r="H1601" s="16"/>
      <c r="I1601" s="17"/>
      <c r="J1601" s="17"/>
      <c r="K1601" s="17"/>
      <c r="L1601" s="17"/>
      <c r="AA1601" s="16"/>
      <c r="AB1601" s="17"/>
      <c r="AC1601" s="17"/>
    </row>
    <row r="1602" spans="8:29">
      <c r="H1602" s="16"/>
      <c r="I1602" s="17"/>
      <c r="J1602" s="17"/>
      <c r="K1602" s="17"/>
      <c r="L1602" s="17"/>
      <c r="AA1602" s="16"/>
      <c r="AB1602" s="17"/>
      <c r="AC1602" s="17"/>
    </row>
    <row r="1603" spans="8:29">
      <c r="H1603" s="16"/>
      <c r="I1603" s="17"/>
      <c r="J1603" s="17"/>
      <c r="K1603" s="17"/>
      <c r="L1603" s="17"/>
      <c r="AA1603" s="16"/>
      <c r="AB1603" s="17"/>
      <c r="AC1603" s="17"/>
    </row>
    <row r="1604" spans="8:29">
      <c r="H1604" s="16"/>
      <c r="I1604" s="17"/>
      <c r="J1604" s="17"/>
      <c r="K1604" s="17"/>
      <c r="L1604" s="17"/>
      <c r="AA1604" s="16"/>
      <c r="AB1604" s="17"/>
      <c r="AC1604" s="17"/>
    </row>
    <row r="1605" spans="8:29">
      <c r="H1605" s="16"/>
      <c r="I1605" s="17"/>
      <c r="J1605" s="17"/>
      <c r="K1605" s="17"/>
      <c r="L1605" s="17"/>
      <c r="AA1605" s="16"/>
      <c r="AB1605" s="17"/>
      <c r="AC1605" s="17"/>
    </row>
    <row r="1606" spans="8:29">
      <c r="H1606" s="16"/>
      <c r="I1606" s="17"/>
      <c r="J1606" s="17"/>
      <c r="K1606" s="17"/>
      <c r="L1606" s="17"/>
      <c r="AA1606" s="16"/>
      <c r="AB1606" s="17"/>
      <c r="AC1606" s="17"/>
    </row>
    <row r="1607" spans="8:29">
      <c r="H1607" s="16"/>
      <c r="I1607" s="17"/>
      <c r="J1607" s="17"/>
      <c r="K1607" s="17"/>
      <c r="L1607" s="17"/>
      <c r="AA1607" s="16"/>
      <c r="AB1607" s="17"/>
      <c r="AC1607" s="17"/>
    </row>
    <row r="1608" spans="8:29">
      <c r="H1608" s="16"/>
      <c r="I1608" s="17"/>
      <c r="J1608" s="17"/>
      <c r="K1608" s="17"/>
      <c r="L1608" s="17"/>
      <c r="AA1608" s="16"/>
      <c r="AB1608" s="17"/>
      <c r="AC1608" s="17"/>
    </row>
    <row r="1609" spans="8:29">
      <c r="H1609" s="16"/>
      <c r="I1609" s="17"/>
      <c r="J1609" s="17"/>
      <c r="K1609" s="17"/>
      <c r="L1609" s="17"/>
      <c r="AA1609" s="16"/>
      <c r="AB1609" s="17"/>
      <c r="AC1609" s="17"/>
    </row>
    <row r="1610" spans="8:29">
      <c r="H1610" s="16"/>
      <c r="I1610" s="17"/>
      <c r="J1610" s="17"/>
      <c r="K1610" s="17"/>
      <c r="L1610" s="17"/>
      <c r="AA1610" s="16"/>
      <c r="AB1610" s="17"/>
      <c r="AC1610" s="17"/>
    </row>
    <row r="1611" spans="8:29">
      <c r="H1611" s="16"/>
      <c r="I1611" s="17"/>
      <c r="J1611" s="17"/>
      <c r="K1611" s="17"/>
      <c r="L1611" s="17"/>
      <c r="AA1611" s="16"/>
      <c r="AB1611" s="17"/>
      <c r="AC1611" s="17"/>
    </row>
    <row r="1612" spans="8:29">
      <c r="H1612" s="16"/>
      <c r="I1612" s="17"/>
      <c r="J1612" s="17"/>
      <c r="K1612" s="17"/>
      <c r="L1612" s="17"/>
      <c r="AA1612" s="16"/>
      <c r="AB1612" s="17"/>
      <c r="AC1612" s="17"/>
    </row>
    <row r="1613" spans="8:29">
      <c r="H1613" s="16"/>
      <c r="I1613" s="17"/>
      <c r="J1613" s="17"/>
      <c r="K1613" s="17"/>
      <c r="L1613" s="17"/>
      <c r="AA1613" s="16"/>
      <c r="AB1613" s="17"/>
      <c r="AC1613" s="17"/>
    </row>
    <row r="1614" spans="8:29">
      <c r="H1614" s="16"/>
      <c r="I1614" s="17"/>
      <c r="J1614" s="17"/>
      <c r="K1614" s="17"/>
      <c r="L1614" s="17"/>
      <c r="AA1614" s="16"/>
      <c r="AB1614" s="17"/>
      <c r="AC1614" s="17"/>
    </row>
    <row r="1615" spans="8:29">
      <c r="H1615" s="16"/>
      <c r="I1615" s="17"/>
      <c r="J1615" s="17"/>
      <c r="K1615" s="17"/>
      <c r="L1615" s="17"/>
      <c r="AA1615" s="16"/>
      <c r="AB1615" s="17"/>
      <c r="AC1615" s="17"/>
    </row>
    <row r="1616" spans="8:29">
      <c r="H1616" s="16"/>
      <c r="I1616" s="17"/>
      <c r="J1616" s="17"/>
      <c r="K1616" s="17"/>
      <c r="L1616" s="17"/>
      <c r="AA1616" s="16"/>
      <c r="AB1616" s="17"/>
      <c r="AC1616" s="17"/>
    </row>
    <row r="1617" spans="8:29">
      <c r="H1617" s="16"/>
      <c r="I1617" s="17"/>
      <c r="J1617" s="17"/>
      <c r="K1617" s="17"/>
      <c r="L1617" s="17"/>
      <c r="AA1617" s="16"/>
      <c r="AB1617" s="17"/>
      <c r="AC1617" s="17"/>
    </row>
    <row r="1618" spans="8:29">
      <c r="H1618" s="16"/>
      <c r="I1618" s="17"/>
      <c r="J1618" s="17"/>
      <c r="K1618" s="17"/>
      <c r="L1618" s="17"/>
      <c r="AA1618" s="16"/>
      <c r="AB1618" s="17"/>
      <c r="AC1618" s="17"/>
    </row>
    <row r="1619" spans="8:29">
      <c r="H1619" s="16"/>
      <c r="I1619" s="17"/>
      <c r="J1619" s="17"/>
      <c r="K1619" s="17"/>
      <c r="L1619" s="17"/>
      <c r="AA1619" s="16"/>
      <c r="AB1619" s="17"/>
      <c r="AC1619" s="17"/>
    </row>
    <row r="1620" spans="8:29">
      <c r="H1620" s="16"/>
      <c r="I1620" s="17"/>
      <c r="J1620" s="17"/>
      <c r="K1620" s="17"/>
      <c r="L1620" s="17"/>
      <c r="AA1620" s="16"/>
      <c r="AB1620" s="17"/>
      <c r="AC1620" s="17"/>
    </row>
    <row r="1621" spans="8:29">
      <c r="H1621" s="16"/>
      <c r="I1621" s="17"/>
      <c r="J1621" s="17"/>
      <c r="K1621" s="17"/>
      <c r="L1621" s="17"/>
      <c r="AA1621" s="16"/>
      <c r="AB1621" s="17"/>
      <c r="AC1621" s="17"/>
    </row>
    <row r="1622" spans="8:29">
      <c r="H1622" s="16"/>
      <c r="I1622" s="17"/>
      <c r="J1622" s="17"/>
      <c r="K1622" s="17"/>
      <c r="L1622" s="17"/>
      <c r="AA1622" s="16"/>
      <c r="AB1622" s="17"/>
      <c r="AC1622" s="17"/>
    </row>
    <row r="1623" spans="8:29">
      <c r="H1623" s="16"/>
      <c r="I1623" s="17"/>
      <c r="J1623" s="17"/>
      <c r="K1623" s="17"/>
      <c r="L1623" s="17"/>
      <c r="AA1623" s="16"/>
      <c r="AB1623" s="17"/>
      <c r="AC1623" s="17"/>
    </row>
    <row r="1624" spans="8:29">
      <c r="H1624" s="16"/>
      <c r="I1624" s="17"/>
      <c r="J1624" s="17"/>
      <c r="K1624" s="17"/>
      <c r="L1624" s="17"/>
      <c r="AA1624" s="16"/>
      <c r="AB1624" s="17"/>
      <c r="AC1624" s="17"/>
    </row>
    <row r="1625" spans="8:29">
      <c r="H1625" s="16"/>
      <c r="I1625" s="17"/>
      <c r="J1625" s="17"/>
      <c r="K1625" s="17"/>
      <c r="L1625" s="17"/>
      <c r="AA1625" s="16"/>
      <c r="AB1625" s="17"/>
      <c r="AC1625" s="17"/>
    </row>
    <row r="1626" spans="8:29">
      <c r="H1626" s="16"/>
      <c r="I1626" s="17"/>
      <c r="J1626" s="17"/>
      <c r="K1626" s="17"/>
      <c r="L1626" s="17"/>
      <c r="AA1626" s="16"/>
      <c r="AB1626" s="17"/>
      <c r="AC1626" s="17"/>
    </row>
    <row r="1627" spans="8:29">
      <c r="H1627" s="16"/>
      <c r="I1627" s="17"/>
      <c r="J1627" s="17"/>
      <c r="K1627" s="17"/>
      <c r="L1627" s="17"/>
      <c r="AA1627" s="16"/>
      <c r="AB1627" s="17"/>
      <c r="AC1627" s="17"/>
    </row>
    <row r="1628" spans="8:29">
      <c r="H1628" s="16"/>
      <c r="I1628" s="17"/>
      <c r="J1628" s="17"/>
      <c r="K1628" s="17"/>
      <c r="L1628" s="17"/>
      <c r="AA1628" s="16"/>
      <c r="AB1628" s="17"/>
      <c r="AC1628" s="17"/>
    </row>
    <row r="1629" spans="8:29">
      <c r="H1629" s="16"/>
      <c r="I1629" s="17"/>
      <c r="J1629" s="17"/>
      <c r="K1629" s="17"/>
      <c r="L1629" s="17"/>
      <c r="AA1629" s="16"/>
      <c r="AB1629" s="17"/>
      <c r="AC1629" s="17"/>
    </row>
    <row r="1630" spans="8:29">
      <c r="H1630" s="16"/>
      <c r="I1630" s="17"/>
      <c r="J1630" s="17"/>
      <c r="K1630" s="17"/>
      <c r="L1630" s="17"/>
      <c r="AA1630" s="16"/>
      <c r="AB1630" s="17"/>
      <c r="AC1630" s="17"/>
    </row>
    <row r="1631" spans="8:29">
      <c r="H1631" s="16"/>
      <c r="I1631" s="17"/>
      <c r="J1631" s="17"/>
      <c r="K1631" s="17"/>
      <c r="L1631" s="17"/>
      <c r="AA1631" s="16"/>
      <c r="AB1631" s="17"/>
      <c r="AC1631" s="17"/>
    </row>
    <row r="1632" spans="8:29">
      <c r="H1632" s="16"/>
      <c r="I1632" s="17"/>
      <c r="J1632" s="17"/>
      <c r="K1632" s="17"/>
      <c r="L1632" s="17"/>
      <c r="AA1632" s="16"/>
      <c r="AB1632" s="17"/>
      <c r="AC1632" s="17"/>
    </row>
    <row r="1633" spans="8:29">
      <c r="H1633" s="16"/>
      <c r="I1633" s="17"/>
      <c r="J1633" s="17"/>
      <c r="K1633" s="17"/>
      <c r="L1633" s="17"/>
      <c r="AA1633" s="16"/>
      <c r="AB1633" s="17"/>
      <c r="AC1633" s="17"/>
    </row>
    <row r="1634" spans="8:29">
      <c r="H1634" s="16"/>
      <c r="I1634" s="17"/>
      <c r="J1634" s="17"/>
      <c r="K1634" s="17"/>
      <c r="L1634" s="17"/>
      <c r="AA1634" s="16"/>
      <c r="AB1634" s="17"/>
      <c r="AC1634" s="17"/>
    </row>
    <row r="1635" spans="8:29">
      <c r="H1635" s="16"/>
      <c r="I1635" s="17"/>
      <c r="J1635" s="17"/>
      <c r="K1635" s="17"/>
      <c r="L1635" s="17"/>
      <c r="AA1635" s="16"/>
      <c r="AB1635" s="17"/>
      <c r="AC1635" s="17"/>
    </row>
    <row r="1636" spans="8:29">
      <c r="H1636" s="16"/>
      <c r="I1636" s="17"/>
      <c r="J1636" s="17"/>
      <c r="K1636" s="17"/>
      <c r="L1636" s="17"/>
      <c r="AA1636" s="16"/>
      <c r="AB1636" s="17"/>
      <c r="AC1636" s="17"/>
    </row>
    <row r="1637" spans="8:29">
      <c r="H1637" s="16"/>
      <c r="I1637" s="17"/>
      <c r="J1637" s="17"/>
      <c r="K1637" s="17"/>
      <c r="L1637" s="17"/>
      <c r="AA1637" s="16"/>
      <c r="AB1637" s="17"/>
      <c r="AC1637" s="17"/>
    </row>
    <row r="1638" spans="8:29">
      <c r="H1638" s="16"/>
      <c r="I1638" s="17"/>
      <c r="J1638" s="17"/>
      <c r="K1638" s="17"/>
      <c r="L1638" s="17"/>
      <c r="AA1638" s="16"/>
      <c r="AB1638" s="17"/>
      <c r="AC1638" s="17"/>
    </row>
    <row r="1639" spans="8:29">
      <c r="H1639" s="16"/>
      <c r="I1639" s="17"/>
      <c r="J1639" s="17"/>
      <c r="K1639" s="17"/>
      <c r="L1639" s="17"/>
      <c r="AA1639" s="16"/>
      <c r="AB1639" s="17"/>
      <c r="AC1639" s="17"/>
    </row>
    <row r="1640" spans="8:29">
      <c r="H1640" s="16"/>
      <c r="I1640" s="17"/>
      <c r="J1640" s="17"/>
      <c r="K1640" s="17"/>
      <c r="L1640" s="17"/>
      <c r="AA1640" s="16"/>
      <c r="AB1640" s="17"/>
      <c r="AC1640" s="17"/>
    </row>
    <row r="1641" spans="8:29">
      <c r="H1641" s="16"/>
      <c r="I1641" s="17"/>
      <c r="J1641" s="17"/>
      <c r="K1641" s="17"/>
      <c r="L1641" s="17"/>
      <c r="AA1641" s="16"/>
      <c r="AB1641" s="17"/>
      <c r="AC1641" s="17"/>
    </row>
    <row r="1642" spans="8:29">
      <c r="H1642" s="16"/>
      <c r="I1642" s="17"/>
      <c r="J1642" s="17"/>
      <c r="K1642" s="17"/>
      <c r="L1642" s="17"/>
      <c r="AA1642" s="16"/>
      <c r="AB1642" s="17"/>
      <c r="AC1642" s="17"/>
    </row>
    <row r="1643" spans="8:29">
      <c r="H1643" s="16"/>
      <c r="I1643" s="17"/>
      <c r="J1643" s="17"/>
      <c r="K1643" s="17"/>
      <c r="L1643" s="17"/>
      <c r="AA1643" s="16"/>
      <c r="AB1643" s="17"/>
      <c r="AC1643" s="17"/>
    </row>
    <row r="1644" spans="8:29">
      <c r="H1644" s="16"/>
      <c r="I1644" s="17"/>
      <c r="J1644" s="17"/>
      <c r="K1644" s="17"/>
      <c r="L1644" s="17"/>
      <c r="AA1644" s="16"/>
      <c r="AB1644" s="17"/>
      <c r="AC1644" s="17"/>
    </row>
    <row r="1645" spans="8:29">
      <c r="H1645" s="16"/>
      <c r="I1645" s="17"/>
      <c r="J1645" s="17"/>
      <c r="K1645" s="17"/>
      <c r="L1645" s="17"/>
      <c r="AA1645" s="16"/>
      <c r="AB1645" s="17"/>
      <c r="AC1645" s="17"/>
    </row>
    <row r="1646" spans="8:29">
      <c r="H1646" s="16"/>
      <c r="I1646" s="17"/>
      <c r="J1646" s="17"/>
      <c r="K1646" s="17"/>
      <c r="L1646" s="17"/>
      <c r="AA1646" s="16"/>
      <c r="AB1646" s="17"/>
      <c r="AC1646" s="17"/>
    </row>
    <row r="1647" spans="8:29">
      <c r="H1647" s="16"/>
      <c r="I1647" s="17"/>
      <c r="J1647" s="17"/>
      <c r="K1647" s="17"/>
      <c r="L1647" s="17"/>
      <c r="AA1647" s="16"/>
      <c r="AB1647" s="17"/>
      <c r="AC1647" s="17"/>
    </row>
    <row r="1648" spans="8:29">
      <c r="H1648" s="16"/>
      <c r="I1648" s="17"/>
      <c r="J1648" s="17"/>
      <c r="K1648" s="17"/>
      <c r="L1648" s="17"/>
      <c r="AA1648" s="16"/>
      <c r="AB1648" s="17"/>
      <c r="AC1648" s="17"/>
    </row>
    <row r="1649" spans="8:29">
      <c r="H1649" s="16"/>
      <c r="I1649" s="17"/>
      <c r="J1649" s="17"/>
      <c r="K1649" s="17"/>
      <c r="L1649" s="17"/>
      <c r="AA1649" s="16"/>
      <c r="AB1649" s="17"/>
      <c r="AC1649" s="17"/>
    </row>
    <row r="1650" spans="8:29">
      <c r="H1650" s="16"/>
      <c r="I1650" s="17"/>
      <c r="J1650" s="17"/>
      <c r="K1650" s="17"/>
      <c r="L1650" s="17"/>
      <c r="AA1650" s="16"/>
      <c r="AB1650" s="17"/>
      <c r="AC1650" s="17"/>
    </row>
    <row r="1651" spans="8:29">
      <c r="H1651" s="16"/>
      <c r="I1651" s="17"/>
      <c r="J1651" s="17"/>
      <c r="K1651" s="17"/>
      <c r="L1651" s="17"/>
      <c r="AA1651" s="16"/>
      <c r="AB1651" s="17"/>
      <c r="AC1651" s="17"/>
    </row>
    <row r="1652" spans="8:29">
      <c r="H1652" s="16"/>
      <c r="I1652" s="17"/>
      <c r="J1652" s="17"/>
      <c r="K1652" s="17"/>
      <c r="L1652" s="17"/>
      <c r="AA1652" s="16"/>
      <c r="AB1652" s="17"/>
      <c r="AC1652" s="17"/>
    </row>
    <row r="1653" spans="8:29">
      <c r="H1653" s="16"/>
      <c r="I1653" s="17"/>
      <c r="J1653" s="17"/>
      <c r="K1653" s="17"/>
      <c r="L1653" s="17"/>
      <c r="AA1653" s="16"/>
      <c r="AB1653" s="17"/>
      <c r="AC1653" s="17"/>
    </row>
    <row r="1654" spans="8:29">
      <c r="H1654" s="16"/>
      <c r="I1654" s="17"/>
      <c r="J1654" s="17"/>
      <c r="K1654" s="17"/>
      <c r="L1654" s="17"/>
      <c r="AA1654" s="16"/>
      <c r="AB1654" s="17"/>
      <c r="AC1654" s="17"/>
    </row>
    <row r="1655" spans="8:29">
      <c r="H1655" s="16"/>
      <c r="I1655" s="17"/>
      <c r="J1655" s="17"/>
      <c r="K1655" s="17"/>
      <c r="L1655" s="17"/>
      <c r="AA1655" s="16"/>
      <c r="AB1655" s="17"/>
      <c r="AC1655" s="17"/>
    </row>
    <row r="1656" spans="8:29">
      <c r="H1656" s="16"/>
      <c r="I1656" s="17"/>
      <c r="J1656" s="17"/>
      <c r="K1656" s="17"/>
      <c r="L1656" s="17"/>
      <c r="AA1656" s="16"/>
      <c r="AB1656" s="17"/>
      <c r="AC1656" s="17"/>
    </row>
    <row r="1657" spans="8:29">
      <c r="H1657" s="16"/>
      <c r="I1657" s="17"/>
      <c r="J1657" s="17"/>
      <c r="K1657" s="17"/>
      <c r="L1657" s="17"/>
      <c r="AA1657" s="16"/>
      <c r="AB1657" s="17"/>
      <c r="AC1657" s="17"/>
    </row>
    <row r="1658" spans="8:29">
      <c r="H1658" s="16"/>
      <c r="I1658" s="17"/>
      <c r="J1658" s="17"/>
      <c r="K1658" s="17"/>
      <c r="L1658" s="17"/>
      <c r="AA1658" s="16"/>
      <c r="AB1658" s="17"/>
      <c r="AC1658" s="17"/>
    </row>
    <row r="1659" spans="8:29">
      <c r="H1659" s="16"/>
      <c r="I1659" s="17"/>
      <c r="J1659" s="17"/>
      <c r="K1659" s="17"/>
      <c r="L1659" s="17"/>
      <c r="AA1659" s="16"/>
      <c r="AB1659" s="17"/>
      <c r="AC1659" s="17"/>
    </row>
    <row r="1660" spans="8:29">
      <c r="H1660" s="16"/>
      <c r="I1660" s="17"/>
      <c r="J1660" s="17"/>
      <c r="K1660" s="17"/>
      <c r="L1660" s="17"/>
      <c r="AA1660" s="16"/>
      <c r="AB1660" s="17"/>
      <c r="AC1660" s="17"/>
    </row>
    <row r="1661" spans="8:29">
      <c r="H1661" s="16"/>
      <c r="I1661" s="17"/>
      <c r="J1661" s="17"/>
      <c r="K1661" s="17"/>
      <c r="L1661" s="17"/>
      <c r="AA1661" s="16"/>
      <c r="AB1661" s="17"/>
      <c r="AC1661" s="17"/>
    </row>
    <row r="1662" spans="8:29">
      <c r="H1662" s="16"/>
      <c r="I1662" s="17"/>
      <c r="J1662" s="17"/>
      <c r="K1662" s="17"/>
      <c r="L1662" s="17"/>
      <c r="AA1662" s="16"/>
      <c r="AB1662" s="17"/>
      <c r="AC1662" s="17"/>
    </row>
    <row r="1663" spans="8:29">
      <c r="H1663" s="16"/>
      <c r="I1663" s="17"/>
      <c r="J1663" s="17"/>
      <c r="K1663" s="17"/>
      <c r="L1663" s="17"/>
      <c r="AA1663" s="16"/>
      <c r="AB1663" s="17"/>
      <c r="AC1663" s="17"/>
    </row>
    <row r="1664" spans="8:29">
      <c r="H1664" s="16"/>
      <c r="I1664" s="17"/>
      <c r="J1664" s="17"/>
      <c r="K1664" s="17"/>
      <c r="L1664" s="17"/>
      <c r="AA1664" s="16"/>
      <c r="AB1664" s="17"/>
      <c r="AC1664" s="17"/>
    </row>
    <row r="1665" spans="8:29">
      <c r="H1665" s="16"/>
      <c r="I1665" s="17"/>
      <c r="J1665" s="17"/>
      <c r="K1665" s="17"/>
      <c r="L1665" s="17"/>
      <c r="AA1665" s="16"/>
      <c r="AB1665" s="17"/>
      <c r="AC1665" s="17"/>
    </row>
    <row r="1666" spans="8:29">
      <c r="H1666" s="16"/>
      <c r="I1666" s="17"/>
      <c r="J1666" s="17"/>
      <c r="K1666" s="17"/>
      <c r="L1666" s="17"/>
      <c r="AA1666" s="16"/>
      <c r="AB1666" s="17"/>
      <c r="AC1666" s="17"/>
    </row>
    <row r="1667" spans="8:29">
      <c r="H1667" s="16"/>
      <c r="I1667" s="17"/>
      <c r="J1667" s="17"/>
      <c r="K1667" s="17"/>
      <c r="L1667" s="17"/>
      <c r="AA1667" s="16"/>
      <c r="AB1667" s="17"/>
      <c r="AC1667" s="17"/>
    </row>
    <row r="1668" spans="8:29">
      <c r="H1668" s="16"/>
      <c r="I1668" s="17"/>
      <c r="J1668" s="17"/>
      <c r="K1668" s="17"/>
      <c r="L1668" s="17"/>
      <c r="AA1668" s="16"/>
      <c r="AB1668" s="17"/>
      <c r="AC1668" s="17"/>
    </row>
    <row r="1669" spans="8:29">
      <c r="H1669" s="16"/>
      <c r="I1669" s="17"/>
      <c r="J1669" s="17"/>
      <c r="K1669" s="17"/>
      <c r="L1669" s="17"/>
      <c r="AA1669" s="16"/>
      <c r="AB1669" s="17"/>
      <c r="AC1669" s="17"/>
    </row>
    <row r="1670" spans="8:29">
      <c r="H1670" s="16"/>
      <c r="I1670" s="17"/>
      <c r="J1670" s="17"/>
      <c r="K1670" s="17"/>
      <c r="L1670" s="17"/>
      <c r="AA1670" s="16"/>
      <c r="AB1670" s="17"/>
      <c r="AC1670" s="17"/>
    </row>
    <row r="1671" spans="8:29">
      <c r="H1671" s="16"/>
      <c r="I1671" s="17"/>
      <c r="J1671" s="17"/>
      <c r="K1671" s="17"/>
      <c r="L1671" s="17"/>
      <c r="AA1671" s="16"/>
      <c r="AB1671" s="17"/>
      <c r="AC1671" s="17"/>
    </row>
    <row r="1672" spans="8:29">
      <c r="H1672" s="16"/>
      <c r="I1672" s="17"/>
      <c r="J1672" s="17"/>
      <c r="K1672" s="17"/>
      <c r="L1672" s="17"/>
      <c r="AA1672" s="16"/>
      <c r="AB1672" s="17"/>
      <c r="AC1672" s="17"/>
    </row>
    <row r="1673" spans="8:29">
      <c r="H1673" s="16"/>
      <c r="I1673" s="17"/>
      <c r="J1673" s="17"/>
      <c r="K1673" s="17"/>
      <c r="L1673" s="17"/>
      <c r="AA1673" s="16"/>
      <c r="AB1673" s="17"/>
      <c r="AC1673" s="17"/>
    </row>
    <row r="1674" spans="8:29">
      <c r="H1674" s="16"/>
      <c r="I1674" s="17"/>
      <c r="J1674" s="17"/>
      <c r="K1674" s="17"/>
      <c r="L1674" s="17"/>
      <c r="AA1674" s="16"/>
      <c r="AB1674" s="17"/>
      <c r="AC1674" s="17"/>
    </row>
    <row r="1675" spans="8:29">
      <c r="H1675" s="16"/>
      <c r="I1675" s="17"/>
      <c r="J1675" s="17"/>
      <c r="K1675" s="17"/>
      <c r="L1675" s="17"/>
      <c r="AA1675" s="16"/>
      <c r="AB1675" s="17"/>
      <c r="AC1675" s="17"/>
    </row>
    <row r="1676" spans="8:29">
      <c r="H1676" s="16"/>
      <c r="I1676" s="17"/>
      <c r="J1676" s="17"/>
      <c r="K1676" s="17"/>
      <c r="L1676" s="17"/>
      <c r="AA1676" s="16"/>
      <c r="AB1676" s="17"/>
      <c r="AC1676" s="17"/>
    </row>
    <row r="1677" spans="8:29">
      <c r="H1677" s="16"/>
      <c r="I1677" s="17"/>
      <c r="J1677" s="17"/>
      <c r="K1677" s="17"/>
      <c r="L1677" s="17"/>
      <c r="AA1677" s="16"/>
      <c r="AB1677" s="17"/>
      <c r="AC1677" s="17"/>
    </row>
    <row r="1678" spans="8:29">
      <c r="H1678" s="16"/>
      <c r="I1678" s="17"/>
      <c r="J1678" s="17"/>
      <c r="K1678" s="17"/>
      <c r="L1678" s="17"/>
      <c r="AA1678" s="16"/>
      <c r="AB1678" s="17"/>
      <c r="AC1678" s="17"/>
    </row>
    <row r="1679" spans="8:29">
      <c r="H1679" s="16"/>
      <c r="I1679" s="17"/>
      <c r="J1679" s="17"/>
      <c r="K1679" s="17"/>
      <c r="L1679" s="17"/>
      <c r="AA1679" s="16"/>
      <c r="AB1679" s="17"/>
      <c r="AC1679" s="17"/>
    </row>
    <row r="1680" spans="8:29">
      <c r="H1680" s="16"/>
      <c r="I1680" s="17"/>
      <c r="J1680" s="17"/>
      <c r="K1680" s="17"/>
      <c r="L1680" s="17"/>
      <c r="AA1680" s="16"/>
      <c r="AB1680" s="17"/>
      <c r="AC1680" s="17"/>
    </row>
    <row r="1681" spans="8:29">
      <c r="H1681" s="16"/>
      <c r="I1681" s="17"/>
      <c r="J1681" s="17"/>
      <c r="K1681" s="17"/>
      <c r="L1681" s="17"/>
      <c r="AA1681" s="16"/>
      <c r="AB1681" s="17"/>
      <c r="AC1681" s="17"/>
    </row>
    <row r="1682" spans="8:29">
      <c r="H1682" s="16"/>
      <c r="I1682" s="17"/>
      <c r="J1682" s="17"/>
      <c r="K1682" s="17"/>
      <c r="L1682" s="17"/>
      <c r="AA1682" s="16"/>
      <c r="AB1682" s="17"/>
      <c r="AC1682" s="17"/>
    </row>
    <row r="1683" spans="8:29">
      <c r="H1683" s="16"/>
      <c r="I1683" s="17"/>
      <c r="J1683" s="17"/>
      <c r="K1683" s="17"/>
      <c r="L1683" s="17"/>
      <c r="AA1683" s="16"/>
      <c r="AB1683" s="17"/>
      <c r="AC1683" s="17"/>
    </row>
    <row r="1684" spans="8:29">
      <c r="H1684" s="16"/>
      <c r="I1684" s="17"/>
      <c r="J1684" s="17"/>
      <c r="K1684" s="17"/>
      <c r="L1684" s="17"/>
      <c r="AA1684" s="16"/>
      <c r="AB1684" s="17"/>
      <c r="AC1684" s="17"/>
    </row>
    <row r="1685" spans="8:29">
      <c r="H1685" s="16"/>
      <c r="I1685" s="17"/>
      <c r="J1685" s="17"/>
      <c r="K1685" s="17"/>
      <c r="L1685" s="17"/>
      <c r="AA1685" s="16"/>
      <c r="AB1685" s="17"/>
      <c r="AC1685" s="17"/>
    </row>
    <row r="1686" spans="8:29">
      <c r="H1686" s="16"/>
      <c r="I1686" s="17"/>
      <c r="J1686" s="17"/>
      <c r="K1686" s="17"/>
      <c r="L1686" s="17"/>
      <c r="AA1686" s="16"/>
      <c r="AB1686" s="17"/>
      <c r="AC1686" s="17"/>
    </row>
    <row r="1687" spans="8:29">
      <c r="H1687" s="16"/>
      <c r="I1687" s="17"/>
      <c r="J1687" s="17"/>
      <c r="K1687" s="17"/>
      <c r="L1687" s="17"/>
      <c r="AA1687" s="16"/>
      <c r="AB1687" s="17"/>
      <c r="AC1687" s="17"/>
    </row>
    <row r="1688" spans="8:29">
      <c r="H1688" s="16"/>
      <c r="I1688" s="17"/>
      <c r="J1688" s="17"/>
      <c r="K1688" s="17"/>
      <c r="L1688" s="17"/>
      <c r="AA1688" s="16"/>
      <c r="AB1688" s="17"/>
      <c r="AC1688" s="17"/>
    </row>
    <row r="1689" spans="8:29">
      <c r="H1689" s="16"/>
      <c r="I1689" s="17"/>
      <c r="J1689" s="17"/>
      <c r="K1689" s="17"/>
      <c r="L1689" s="17"/>
      <c r="AA1689" s="16"/>
      <c r="AB1689" s="17"/>
      <c r="AC1689" s="17"/>
    </row>
    <row r="1690" spans="8:29">
      <c r="H1690" s="16"/>
      <c r="I1690" s="17"/>
      <c r="J1690" s="17"/>
      <c r="K1690" s="17"/>
      <c r="L1690" s="17"/>
      <c r="AA1690" s="16"/>
      <c r="AB1690" s="17"/>
      <c r="AC1690" s="17"/>
    </row>
    <row r="1691" spans="8:29">
      <c r="H1691" s="16"/>
      <c r="I1691" s="17"/>
      <c r="J1691" s="17"/>
      <c r="K1691" s="17"/>
      <c r="L1691" s="17"/>
      <c r="AA1691" s="16"/>
      <c r="AB1691" s="17"/>
      <c r="AC1691" s="17"/>
    </row>
    <row r="1692" spans="8:29">
      <c r="H1692" s="16"/>
      <c r="I1692" s="17"/>
      <c r="J1692" s="17"/>
      <c r="K1692" s="17"/>
      <c r="L1692" s="17"/>
      <c r="AA1692" s="16"/>
      <c r="AB1692" s="17"/>
      <c r="AC1692" s="17"/>
    </row>
    <row r="1693" spans="8:29">
      <c r="H1693" s="16"/>
      <c r="I1693" s="17"/>
      <c r="J1693" s="17"/>
      <c r="K1693" s="17"/>
      <c r="L1693" s="17"/>
      <c r="AA1693" s="16"/>
      <c r="AB1693" s="17"/>
      <c r="AC1693" s="17"/>
    </row>
    <row r="1694" spans="8:29">
      <c r="H1694" s="16"/>
      <c r="I1694" s="17"/>
      <c r="J1694" s="17"/>
      <c r="K1694" s="17"/>
      <c r="L1694" s="17"/>
      <c r="AA1694" s="16"/>
      <c r="AB1694" s="17"/>
      <c r="AC1694" s="17"/>
    </row>
    <row r="1695" spans="8:29">
      <c r="H1695" s="16"/>
      <c r="I1695" s="17"/>
      <c r="J1695" s="17"/>
      <c r="K1695" s="17"/>
      <c r="L1695" s="17"/>
      <c r="AA1695" s="16"/>
      <c r="AB1695" s="17"/>
      <c r="AC1695" s="17"/>
    </row>
    <row r="1696" spans="8:29">
      <c r="H1696" s="16"/>
      <c r="I1696" s="17"/>
      <c r="J1696" s="17"/>
      <c r="K1696" s="17"/>
      <c r="L1696" s="17"/>
      <c r="AA1696" s="16"/>
      <c r="AB1696" s="17"/>
      <c r="AC1696" s="17"/>
    </row>
    <row r="1697" spans="8:29">
      <c r="H1697" s="16"/>
      <c r="I1697" s="17"/>
      <c r="J1697" s="17"/>
      <c r="K1697" s="17"/>
      <c r="L1697" s="17"/>
      <c r="AA1697" s="16"/>
      <c r="AB1697" s="17"/>
      <c r="AC1697" s="17"/>
    </row>
    <row r="1698" spans="8:29">
      <c r="H1698" s="16"/>
      <c r="I1698" s="17"/>
      <c r="J1698" s="17"/>
      <c r="K1698" s="17"/>
      <c r="L1698" s="17"/>
      <c r="AA1698" s="16"/>
      <c r="AB1698" s="17"/>
      <c r="AC1698" s="17"/>
    </row>
    <row r="1699" spans="8:29">
      <c r="H1699" s="16"/>
      <c r="I1699" s="17"/>
      <c r="J1699" s="17"/>
      <c r="K1699" s="17"/>
      <c r="L1699" s="17"/>
      <c r="AA1699" s="16"/>
      <c r="AB1699" s="17"/>
      <c r="AC1699" s="17"/>
    </row>
    <row r="1700" spans="8:29">
      <c r="H1700" s="16"/>
      <c r="I1700" s="17"/>
      <c r="J1700" s="17"/>
      <c r="K1700" s="17"/>
      <c r="L1700" s="17"/>
      <c r="AA1700" s="16"/>
      <c r="AB1700" s="17"/>
      <c r="AC1700" s="17"/>
    </row>
    <row r="1701" spans="8:29">
      <c r="H1701" s="16"/>
      <c r="I1701" s="17"/>
      <c r="J1701" s="17"/>
      <c r="K1701" s="17"/>
      <c r="L1701" s="17"/>
      <c r="AA1701" s="16"/>
      <c r="AB1701" s="17"/>
      <c r="AC1701" s="17"/>
    </row>
    <row r="1702" spans="8:29">
      <c r="H1702" s="16"/>
      <c r="I1702" s="17"/>
      <c r="J1702" s="17"/>
      <c r="K1702" s="17"/>
      <c r="L1702" s="17"/>
      <c r="AA1702" s="16"/>
      <c r="AB1702" s="17"/>
      <c r="AC1702" s="17"/>
    </row>
    <row r="1703" spans="8:29">
      <c r="H1703" s="16"/>
      <c r="I1703" s="17"/>
      <c r="J1703" s="17"/>
      <c r="K1703" s="17"/>
      <c r="L1703" s="17"/>
      <c r="AA1703" s="16"/>
      <c r="AB1703" s="17"/>
      <c r="AC1703" s="17"/>
    </row>
    <row r="1704" spans="8:29">
      <c r="H1704" s="16"/>
      <c r="I1704" s="17"/>
      <c r="J1704" s="17"/>
      <c r="K1704" s="17"/>
      <c r="L1704" s="17"/>
      <c r="AA1704" s="16"/>
      <c r="AB1704" s="17"/>
      <c r="AC1704" s="17"/>
    </row>
    <row r="1705" spans="8:29">
      <c r="H1705" s="16"/>
      <c r="I1705" s="17"/>
      <c r="J1705" s="17"/>
      <c r="K1705" s="17"/>
      <c r="L1705" s="17"/>
      <c r="AA1705" s="16"/>
      <c r="AB1705" s="17"/>
      <c r="AC1705" s="17"/>
    </row>
    <row r="1706" spans="8:29">
      <c r="H1706" s="16"/>
      <c r="I1706" s="17"/>
      <c r="J1706" s="17"/>
      <c r="K1706" s="17"/>
      <c r="L1706" s="17"/>
      <c r="AA1706" s="16"/>
      <c r="AB1706" s="17"/>
      <c r="AC1706" s="17"/>
    </row>
    <row r="1707" spans="8:29">
      <c r="H1707" s="16"/>
      <c r="I1707" s="17"/>
      <c r="J1707" s="17"/>
      <c r="K1707" s="17"/>
      <c r="L1707" s="17"/>
      <c r="AA1707" s="16"/>
      <c r="AB1707" s="17"/>
      <c r="AC1707" s="17"/>
    </row>
    <row r="1708" spans="8:29">
      <c r="H1708" s="16"/>
      <c r="I1708" s="17"/>
      <c r="J1708" s="17"/>
      <c r="K1708" s="17"/>
      <c r="L1708" s="17"/>
      <c r="AA1708" s="16"/>
      <c r="AB1708" s="17"/>
      <c r="AC1708" s="17"/>
    </row>
    <row r="1709" spans="8:29">
      <c r="H1709" s="16"/>
      <c r="I1709" s="17"/>
      <c r="J1709" s="17"/>
      <c r="K1709" s="17"/>
      <c r="L1709" s="17"/>
      <c r="AA1709" s="16"/>
      <c r="AB1709" s="17"/>
      <c r="AC1709" s="17"/>
    </row>
    <row r="1710" spans="8:29">
      <c r="H1710" s="16"/>
      <c r="I1710" s="17"/>
      <c r="J1710" s="17"/>
      <c r="K1710" s="17"/>
      <c r="L1710" s="17"/>
      <c r="AA1710" s="16"/>
      <c r="AB1710" s="17"/>
      <c r="AC1710" s="17"/>
    </row>
    <row r="1711" spans="8:29">
      <c r="H1711" s="16"/>
      <c r="I1711" s="17"/>
      <c r="J1711" s="17"/>
      <c r="K1711" s="17"/>
      <c r="L1711" s="17"/>
      <c r="AA1711" s="16"/>
      <c r="AB1711" s="17"/>
      <c r="AC1711" s="17"/>
    </row>
    <row r="1712" spans="8:29">
      <c r="H1712" s="16"/>
      <c r="I1712" s="17"/>
      <c r="J1712" s="17"/>
      <c r="K1712" s="17"/>
      <c r="L1712" s="17"/>
      <c r="AA1712" s="16"/>
      <c r="AB1712" s="17"/>
      <c r="AC1712" s="17"/>
    </row>
    <row r="1713" spans="8:29">
      <c r="H1713" s="16"/>
      <c r="I1713" s="17"/>
      <c r="J1713" s="17"/>
      <c r="K1713" s="17"/>
      <c r="L1713" s="17"/>
      <c r="AA1713" s="16"/>
      <c r="AB1713" s="17"/>
      <c r="AC1713" s="17"/>
    </row>
    <row r="1714" spans="8:29">
      <c r="H1714" s="16"/>
      <c r="I1714" s="17"/>
      <c r="J1714" s="17"/>
      <c r="K1714" s="17"/>
      <c r="L1714" s="17"/>
      <c r="AA1714" s="16"/>
      <c r="AB1714" s="17"/>
      <c r="AC1714" s="17"/>
    </row>
    <row r="1715" spans="8:29">
      <c r="H1715" s="16"/>
      <c r="I1715" s="17"/>
      <c r="J1715" s="17"/>
      <c r="K1715" s="17"/>
      <c r="L1715" s="17"/>
      <c r="AA1715" s="16"/>
      <c r="AB1715" s="17"/>
      <c r="AC1715" s="17"/>
    </row>
    <row r="1716" spans="8:29">
      <c r="H1716" s="16"/>
      <c r="I1716" s="17"/>
      <c r="J1716" s="17"/>
      <c r="K1716" s="17"/>
      <c r="L1716" s="17"/>
      <c r="AA1716" s="16"/>
      <c r="AB1716" s="17"/>
      <c r="AC1716" s="17"/>
    </row>
    <row r="1717" spans="8:29">
      <c r="H1717" s="16"/>
      <c r="I1717" s="17"/>
      <c r="J1717" s="17"/>
      <c r="K1717" s="17"/>
      <c r="L1717" s="17"/>
      <c r="AA1717" s="16"/>
      <c r="AB1717" s="17"/>
      <c r="AC1717" s="17"/>
    </row>
    <row r="1718" spans="8:29">
      <c r="H1718" s="16"/>
      <c r="I1718" s="17"/>
      <c r="J1718" s="17"/>
      <c r="K1718" s="17"/>
      <c r="L1718" s="17"/>
      <c r="AA1718" s="16"/>
      <c r="AB1718" s="17"/>
      <c r="AC1718" s="17"/>
    </row>
    <row r="1719" spans="8:29">
      <c r="H1719" s="16"/>
      <c r="I1719" s="17"/>
      <c r="J1719" s="17"/>
      <c r="K1719" s="17"/>
      <c r="L1719" s="17"/>
      <c r="AA1719" s="16"/>
      <c r="AB1719" s="17"/>
      <c r="AC1719" s="17"/>
    </row>
    <row r="1720" spans="8:29">
      <c r="H1720" s="16"/>
      <c r="I1720" s="17"/>
      <c r="J1720" s="17"/>
      <c r="K1720" s="17"/>
      <c r="L1720" s="17"/>
      <c r="AA1720" s="16"/>
      <c r="AB1720" s="17"/>
      <c r="AC1720" s="17"/>
    </row>
    <row r="1721" spans="8:29">
      <c r="H1721" s="16"/>
      <c r="I1721" s="17"/>
      <c r="J1721" s="17"/>
      <c r="K1721" s="17"/>
      <c r="L1721" s="17"/>
      <c r="AA1721" s="16"/>
      <c r="AB1721" s="17"/>
      <c r="AC1721" s="17"/>
    </row>
    <row r="1722" spans="8:29">
      <c r="H1722" s="16"/>
      <c r="I1722" s="17"/>
      <c r="J1722" s="17"/>
      <c r="K1722" s="17"/>
      <c r="L1722" s="17"/>
      <c r="AA1722" s="16"/>
      <c r="AB1722" s="17"/>
      <c r="AC1722" s="17"/>
    </row>
    <row r="1723" spans="8:29">
      <c r="H1723" s="16"/>
      <c r="I1723" s="17"/>
      <c r="J1723" s="17"/>
      <c r="K1723" s="17"/>
      <c r="L1723" s="17"/>
      <c r="AA1723" s="16"/>
      <c r="AB1723" s="17"/>
      <c r="AC1723" s="17"/>
    </row>
    <row r="1724" spans="8:29">
      <c r="H1724" s="16"/>
      <c r="I1724" s="17"/>
      <c r="J1724" s="17"/>
      <c r="K1724" s="17"/>
      <c r="L1724" s="17"/>
      <c r="AA1724" s="16"/>
      <c r="AB1724" s="17"/>
      <c r="AC1724" s="17"/>
    </row>
    <row r="1725" spans="8:29">
      <c r="H1725" s="16"/>
      <c r="I1725" s="17"/>
      <c r="J1725" s="17"/>
      <c r="K1725" s="17"/>
      <c r="L1725" s="17"/>
      <c r="AA1725" s="16"/>
      <c r="AB1725" s="17"/>
      <c r="AC1725" s="17"/>
    </row>
    <row r="1726" spans="8:29">
      <c r="H1726" s="16"/>
      <c r="I1726" s="17"/>
      <c r="J1726" s="17"/>
      <c r="K1726" s="17"/>
      <c r="L1726" s="17"/>
      <c r="AA1726" s="16"/>
      <c r="AB1726" s="17"/>
      <c r="AC1726" s="17"/>
    </row>
    <row r="1727" spans="8:29">
      <c r="H1727" s="16"/>
      <c r="I1727" s="17"/>
      <c r="J1727" s="17"/>
      <c r="K1727" s="17"/>
      <c r="L1727" s="17"/>
      <c r="AA1727" s="16"/>
      <c r="AB1727" s="17"/>
      <c r="AC1727" s="17"/>
    </row>
    <row r="1728" spans="8:29">
      <c r="H1728" s="16"/>
      <c r="I1728" s="17"/>
      <c r="J1728" s="17"/>
      <c r="K1728" s="17"/>
      <c r="L1728" s="17"/>
      <c r="AA1728" s="16"/>
      <c r="AB1728" s="17"/>
      <c r="AC1728" s="17"/>
    </row>
    <row r="1729" spans="8:29">
      <c r="H1729" s="16"/>
      <c r="I1729" s="17"/>
      <c r="J1729" s="17"/>
      <c r="K1729" s="17"/>
      <c r="L1729" s="17"/>
      <c r="AA1729" s="16"/>
      <c r="AB1729" s="17"/>
      <c r="AC1729" s="17"/>
    </row>
    <row r="1730" spans="8:29">
      <c r="H1730" s="16"/>
      <c r="I1730" s="17"/>
      <c r="J1730" s="17"/>
      <c r="K1730" s="17"/>
      <c r="L1730" s="17"/>
      <c r="AA1730" s="16"/>
      <c r="AB1730" s="17"/>
      <c r="AC1730" s="17"/>
    </row>
    <row r="1731" spans="8:29">
      <c r="H1731" s="16"/>
      <c r="I1731" s="17"/>
      <c r="J1731" s="17"/>
      <c r="K1731" s="17"/>
      <c r="L1731" s="17"/>
      <c r="AA1731" s="16"/>
      <c r="AB1731" s="17"/>
      <c r="AC1731" s="17"/>
    </row>
    <row r="1732" spans="8:29">
      <c r="H1732" s="16"/>
      <c r="I1732" s="17"/>
      <c r="J1732" s="17"/>
      <c r="K1732" s="17"/>
      <c r="L1732" s="17"/>
      <c r="AA1732" s="16"/>
      <c r="AB1732" s="17"/>
      <c r="AC1732" s="17"/>
    </row>
    <row r="1733" spans="8:29">
      <c r="H1733" s="16"/>
      <c r="I1733" s="17"/>
      <c r="J1733" s="17"/>
      <c r="K1733" s="17"/>
      <c r="L1733" s="17"/>
      <c r="AA1733" s="16"/>
      <c r="AB1733" s="17"/>
      <c r="AC1733" s="17"/>
    </row>
    <row r="1734" spans="8:29">
      <c r="H1734" s="16"/>
      <c r="I1734" s="17"/>
      <c r="J1734" s="17"/>
      <c r="K1734" s="17"/>
      <c r="L1734" s="17"/>
      <c r="AA1734" s="16"/>
      <c r="AB1734" s="17"/>
      <c r="AC1734" s="17"/>
    </row>
    <row r="1735" spans="8:29">
      <c r="H1735" s="16"/>
      <c r="I1735" s="17"/>
      <c r="J1735" s="17"/>
      <c r="K1735" s="17"/>
      <c r="L1735" s="17"/>
      <c r="AA1735" s="16"/>
      <c r="AB1735" s="17"/>
      <c r="AC1735" s="17"/>
    </row>
    <row r="1736" spans="8:29">
      <c r="H1736" s="16"/>
      <c r="I1736" s="17"/>
      <c r="J1736" s="17"/>
      <c r="K1736" s="17"/>
      <c r="L1736" s="17"/>
      <c r="AA1736" s="16"/>
      <c r="AB1736" s="17"/>
      <c r="AC1736" s="17"/>
    </row>
    <row r="1737" spans="8:29">
      <c r="H1737" s="16"/>
      <c r="I1737" s="17"/>
      <c r="J1737" s="17"/>
      <c r="K1737" s="17"/>
      <c r="L1737" s="17"/>
      <c r="AA1737" s="16"/>
      <c r="AB1737" s="17"/>
      <c r="AC1737" s="17"/>
    </row>
    <row r="1738" spans="8:29">
      <c r="H1738" s="16"/>
      <c r="I1738" s="17"/>
      <c r="J1738" s="17"/>
      <c r="K1738" s="17"/>
      <c r="L1738" s="17"/>
      <c r="AA1738" s="16"/>
      <c r="AB1738" s="17"/>
      <c r="AC1738" s="17"/>
    </row>
    <row r="1739" spans="8:29">
      <c r="H1739" s="16"/>
      <c r="I1739" s="17"/>
      <c r="J1739" s="17"/>
      <c r="K1739" s="17"/>
      <c r="L1739" s="17"/>
      <c r="AA1739" s="16"/>
      <c r="AB1739" s="17"/>
      <c r="AC1739" s="17"/>
    </row>
    <row r="1740" spans="8:29">
      <c r="H1740" s="16"/>
      <c r="I1740" s="17"/>
      <c r="J1740" s="17"/>
      <c r="K1740" s="17"/>
      <c r="L1740" s="17"/>
      <c r="AA1740" s="16"/>
      <c r="AB1740" s="17"/>
      <c r="AC1740" s="17"/>
    </row>
    <row r="1741" spans="8:29">
      <c r="H1741" s="16"/>
      <c r="I1741" s="17"/>
      <c r="J1741" s="17"/>
      <c r="K1741" s="17"/>
      <c r="L1741" s="17"/>
      <c r="AA1741" s="16"/>
      <c r="AB1741" s="17"/>
      <c r="AC1741" s="17"/>
    </row>
    <row r="1742" spans="8:29">
      <c r="H1742" s="16"/>
      <c r="I1742" s="17"/>
      <c r="J1742" s="17"/>
      <c r="K1742" s="17"/>
      <c r="L1742" s="17"/>
      <c r="AA1742" s="16"/>
      <c r="AB1742" s="17"/>
      <c r="AC1742" s="17"/>
    </row>
    <row r="1743" spans="8:29">
      <c r="H1743" s="16"/>
      <c r="I1743" s="17"/>
      <c r="J1743" s="17"/>
      <c r="K1743" s="17"/>
      <c r="L1743" s="17"/>
      <c r="AA1743" s="16"/>
      <c r="AB1743" s="17"/>
      <c r="AC1743" s="17"/>
    </row>
    <row r="1744" spans="8:29">
      <c r="H1744" s="16"/>
      <c r="I1744" s="17"/>
      <c r="J1744" s="17"/>
      <c r="K1744" s="17"/>
      <c r="L1744" s="17"/>
      <c r="AA1744" s="16"/>
      <c r="AB1744" s="17"/>
      <c r="AC1744" s="17"/>
    </row>
    <row r="1745" spans="8:29">
      <c r="H1745" s="16"/>
      <c r="I1745" s="17"/>
      <c r="J1745" s="17"/>
      <c r="K1745" s="17"/>
      <c r="L1745" s="17"/>
      <c r="AA1745" s="16"/>
      <c r="AB1745" s="17"/>
      <c r="AC1745" s="17"/>
    </row>
    <row r="1746" spans="8:29">
      <c r="H1746" s="16"/>
      <c r="I1746" s="17"/>
      <c r="J1746" s="17"/>
      <c r="K1746" s="17"/>
      <c r="L1746" s="17"/>
      <c r="AA1746" s="16"/>
      <c r="AB1746" s="17"/>
      <c r="AC1746" s="17"/>
    </row>
    <row r="1747" spans="8:29">
      <c r="H1747" s="16"/>
      <c r="I1747" s="17"/>
      <c r="J1747" s="17"/>
      <c r="K1747" s="17"/>
      <c r="L1747" s="17"/>
      <c r="AA1747" s="16"/>
      <c r="AB1747" s="17"/>
      <c r="AC1747" s="17"/>
    </row>
    <row r="1748" spans="8:29">
      <c r="H1748" s="16"/>
      <c r="I1748" s="17"/>
      <c r="J1748" s="17"/>
      <c r="K1748" s="17"/>
      <c r="L1748" s="17"/>
      <c r="AA1748" s="16"/>
      <c r="AB1748" s="17"/>
      <c r="AC1748" s="17"/>
    </row>
    <row r="1749" spans="8:29">
      <c r="H1749" s="16"/>
      <c r="I1749" s="17"/>
      <c r="J1749" s="17"/>
      <c r="K1749" s="17"/>
      <c r="L1749" s="17"/>
      <c r="AA1749" s="16"/>
      <c r="AB1749" s="17"/>
      <c r="AC1749" s="17"/>
    </row>
    <row r="1750" spans="8:29">
      <c r="H1750" s="16"/>
      <c r="I1750" s="17"/>
      <c r="J1750" s="17"/>
      <c r="K1750" s="17"/>
      <c r="L1750" s="17"/>
      <c r="AA1750" s="16"/>
      <c r="AB1750" s="17"/>
      <c r="AC1750" s="17"/>
    </row>
    <row r="1751" spans="8:29">
      <c r="H1751" s="16"/>
      <c r="I1751" s="17"/>
      <c r="J1751" s="17"/>
      <c r="K1751" s="17"/>
      <c r="L1751" s="17"/>
      <c r="AA1751" s="16"/>
      <c r="AB1751" s="17"/>
      <c r="AC1751" s="17"/>
    </row>
    <row r="1752" spans="8:29">
      <c r="H1752" s="16"/>
      <c r="I1752" s="17"/>
      <c r="J1752" s="17"/>
      <c r="K1752" s="17"/>
      <c r="L1752" s="17"/>
      <c r="AA1752" s="16"/>
      <c r="AB1752" s="17"/>
      <c r="AC1752" s="17"/>
    </row>
    <row r="1753" spans="8:29">
      <c r="H1753" s="16"/>
      <c r="I1753" s="17"/>
      <c r="J1753" s="17"/>
      <c r="K1753" s="17"/>
      <c r="L1753" s="17"/>
      <c r="AA1753" s="16"/>
      <c r="AB1753" s="17"/>
      <c r="AC1753" s="17"/>
    </row>
    <row r="1754" spans="8:29">
      <c r="H1754" s="16"/>
      <c r="I1754" s="17"/>
      <c r="J1754" s="17"/>
      <c r="K1754" s="17"/>
      <c r="L1754" s="17"/>
      <c r="AA1754" s="16"/>
      <c r="AB1754" s="17"/>
      <c r="AC1754" s="17"/>
    </row>
    <row r="1755" spans="8:29">
      <c r="H1755" s="16"/>
      <c r="I1755" s="17"/>
      <c r="J1755" s="17"/>
      <c r="K1755" s="17"/>
      <c r="L1755" s="17"/>
      <c r="AA1755" s="16"/>
      <c r="AB1755" s="17"/>
      <c r="AC1755" s="17"/>
    </row>
    <row r="1756" spans="8:29">
      <c r="H1756" s="16"/>
      <c r="I1756" s="17"/>
      <c r="J1756" s="17"/>
      <c r="K1756" s="17"/>
      <c r="L1756" s="17"/>
      <c r="AA1756" s="16"/>
      <c r="AB1756" s="17"/>
      <c r="AC1756" s="17"/>
    </row>
    <row r="1757" spans="8:29">
      <c r="H1757" s="16"/>
      <c r="I1757" s="17"/>
      <c r="J1757" s="17"/>
      <c r="K1757" s="17"/>
      <c r="L1757" s="17"/>
      <c r="AA1757" s="16"/>
      <c r="AB1757" s="17"/>
      <c r="AC1757" s="17"/>
    </row>
    <row r="1758" spans="8:29">
      <c r="H1758" s="16"/>
      <c r="I1758" s="17"/>
      <c r="J1758" s="17"/>
      <c r="K1758" s="17"/>
      <c r="L1758" s="17"/>
      <c r="AA1758" s="16"/>
      <c r="AB1758" s="17"/>
      <c r="AC1758" s="17"/>
    </row>
    <row r="1759" spans="8:29">
      <c r="H1759" s="16"/>
      <c r="I1759" s="17"/>
      <c r="J1759" s="17"/>
      <c r="K1759" s="17"/>
      <c r="L1759" s="17"/>
      <c r="AA1759" s="16"/>
      <c r="AB1759" s="17"/>
      <c r="AC1759" s="17"/>
    </row>
    <row r="1760" spans="8:29">
      <c r="H1760" s="16"/>
      <c r="I1760" s="17"/>
      <c r="J1760" s="17"/>
      <c r="K1760" s="17"/>
      <c r="L1760" s="17"/>
      <c r="AA1760" s="16"/>
      <c r="AB1760" s="17"/>
      <c r="AC1760" s="17"/>
    </row>
    <row r="1761" spans="8:29">
      <c r="H1761" s="16"/>
      <c r="I1761" s="17"/>
      <c r="J1761" s="17"/>
      <c r="K1761" s="17"/>
      <c r="L1761" s="17"/>
      <c r="AA1761" s="16"/>
      <c r="AB1761" s="17"/>
      <c r="AC1761" s="17"/>
    </row>
    <row r="1762" spans="8:29">
      <c r="H1762" s="16"/>
      <c r="I1762" s="17"/>
      <c r="J1762" s="17"/>
      <c r="K1762" s="17"/>
      <c r="L1762" s="17"/>
      <c r="AA1762" s="16"/>
      <c r="AB1762" s="17"/>
      <c r="AC1762" s="17"/>
    </row>
    <row r="1763" spans="8:29">
      <c r="H1763" s="16"/>
      <c r="I1763" s="17"/>
      <c r="J1763" s="17"/>
      <c r="K1763" s="17"/>
      <c r="L1763" s="17"/>
      <c r="AA1763" s="16"/>
      <c r="AB1763" s="17"/>
      <c r="AC1763" s="17"/>
    </row>
    <row r="1764" spans="8:29">
      <c r="H1764" s="16"/>
      <c r="I1764" s="17"/>
      <c r="J1764" s="17"/>
      <c r="K1764" s="17"/>
      <c r="L1764" s="17"/>
      <c r="AA1764" s="16"/>
      <c r="AB1764" s="17"/>
      <c r="AC1764" s="17"/>
    </row>
    <row r="1765" spans="8:29">
      <c r="H1765" s="16"/>
      <c r="I1765" s="17"/>
      <c r="J1765" s="17"/>
      <c r="K1765" s="17"/>
      <c r="L1765" s="17"/>
      <c r="AA1765" s="16"/>
      <c r="AB1765" s="17"/>
      <c r="AC1765" s="17"/>
    </row>
    <row r="1766" spans="8:29">
      <c r="H1766" s="16"/>
      <c r="I1766" s="17"/>
      <c r="J1766" s="17"/>
      <c r="K1766" s="17"/>
      <c r="L1766" s="17"/>
      <c r="AA1766" s="16"/>
      <c r="AB1766" s="17"/>
      <c r="AC1766" s="17"/>
    </row>
    <row r="1767" spans="8:29">
      <c r="H1767" s="16"/>
      <c r="I1767" s="17"/>
      <c r="J1767" s="17"/>
      <c r="K1767" s="17"/>
      <c r="L1767" s="17"/>
      <c r="AA1767" s="16"/>
      <c r="AB1767" s="17"/>
      <c r="AC1767" s="17"/>
    </row>
    <row r="1768" spans="8:29">
      <c r="H1768" s="16"/>
      <c r="I1768" s="17"/>
      <c r="J1768" s="17"/>
      <c r="K1768" s="17"/>
      <c r="L1768" s="17"/>
      <c r="AA1768" s="16"/>
      <c r="AB1768" s="17"/>
      <c r="AC1768" s="17"/>
    </row>
    <row r="1769" spans="8:29">
      <c r="H1769" s="16"/>
      <c r="I1769" s="17"/>
      <c r="J1769" s="17"/>
      <c r="K1769" s="17"/>
      <c r="L1769" s="17"/>
      <c r="AA1769" s="16"/>
      <c r="AB1769" s="17"/>
      <c r="AC1769" s="17"/>
    </row>
    <row r="1770" spans="8:29">
      <c r="H1770" s="16"/>
      <c r="I1770" s="17"/>
      <c r="J1770" s="17"/>
      <c r="K1770" s="17"/>
      <c r="L1770" s="17"/>
      <c r="AA1770" s="16"/>
      <c r="AB1770" s="17"/>
      <c r="AC1770" s="17"/>
    </row>
    <row r="1771" spans="8:29">
      <c r="H1771" s="16"/>
      <c r="I1771" s="17"/>
      <c r="J1771" s="17"/>
      <c r="K1771" s="17"/>
      <c r="L1771" s="17"/>
      <c r="AA1771" s="16"/>
      <c r="AB1771" s="17"/>
      <c r="AC1771" s="17"/>
    </row>
    <row r="1772" spans="8:29">
      <c r="H1772" s="16"/>
      <c r="I1772" s="17"/>
      <c r="J1772" s="17"/>
      <c r="K1772" s="17"/>
      <c r="L1772" s="17"/>
      <c r="AA1772" s="16"/>
      <c r="AB1772" s="17"/>
      <c r="AC1772" s="17"/>
    </row>
    <row r="1773" spans="8:29">
      <c r="H1773" s="16"/>
      <c r="I1773" s="17"/>
      <c r="J1773" s="17"/>
      <c r="K1773" s="17"/>
      <c r="L1773" s="17"/>
      <c r="AA1773" s="16"/>
      <c r="AB1773" s="17"/>
      <c r="AC1773" s="17"/>
    </row>
    <row r="1774" spans="8:29">
      <c r="H1774" s="16"/>
      <c r="I1774" s="17"/>
      <c r="J1774" s="17"/>
      <c r="K1774" s="17"/>
      <c r="L1774" s="17"/>
      <c r="AA1774" s="16"/>
      <c r="AB1774" s="17"/>
      <c r="AC1774" s="17"/>
    </row>
    <row r="1775" spans="8:29">
      <c r="H1775" s="16"/>
      <c r="I1775" s="17"/>
      <c r="J1775" s="17"/>
      <c r="K1775" s="17"/>
      <c r="L1775" s="17"/>
      <c r="AA1775" s="16"/>
      <c r="AB1775" s="17"/>
      <c r="AC1775" s="17"/>
    </row>
    <row r="1776" spans="8:29">
      <c r="H1776" s="16"/>
      <c r="I1776" s="17"/>
      <c r="J1776" s="17"/>
      <c r="K1776" s="17"/>
      <c r="L1776" s="17"/>
      <c r="AA1776" s="16"/>
      <c r="AB1776" s="17"/>
      <c r="AC1776" s="17"/>
    </row>
    <row r="1777" spans="8:29">
      <c r="H1777" s="16"/>
      <c r="I1777" s="17"/>
      <c r="J1777" s="17"/>
      <c r="K1777" s="17"/>
      <c r="L1777" s="17"/>
      <c r="AA1777" s="16"/>
      <c r="AB1777" s="17"/>
      <c r="AC1777" s="17"/>
    </row>
    <row r="1778" spans="8:29">
      <c r="H1778" s="16"/>
      <c r="I1778" s="17"/>
      <c r="J1778" s="17"/>
      <c r="K1778" s="17"/>
      <c r="L1778" s="17"/>
      <c r="AA1778" s="16"/>
      <c r="AB1778" s="17"/>
      <c r="AC1778" s="17"/>
    </row>
    <row r="1779" spans="8:29">
      <c r="H1779" s="16"/>
      <c r="I1779" s="17"/>
      <c r="J1779" s="17"/>
      <c r="K1779" s="17"/>
      <c r="L1779" s="17"/>
      <c r="AA1779" s="16"/>
      <c r="AB1779" s="17"/>
      <c r="AC1779" s="17"/>
    </row>
    <row r="1780" spans="8:29">
      <c r="H1780" s="16"/>
      <c r="I1780" s="17"/>
      <c r="J1780" s="17"/>
      <c r="K1780" s="17"/>
      <c r="L1780" s="17"/>
      <c r="AA1780" s="16"/>
      <c r="AB1780" s="17"/>
      <c r="AC1780" s="17"/>
    </row>
    <row r="1781" spans="8:29">
      <c r="H1781" s="16"/>
      <c r="I1781" s="17"/>
      <c r="J1781" s="17"/>
      <c r="K1781" s="17"/>
      <c r="L1781" s="17"/>
      <c r="AA1781" s="16"/>
      <c r="AB1781" s="17"/>
      <c r="AC1781" s="17"/>
    </row>
    <row r="1782" spans="8:29">
      <c r="H1782" s="16"/>
      <c r="I1782" s="17"/>
      <c r="J1782" s="17"/>
      <c r="K1782" s="17"/>
      <c r="L1782" s="17"/>
      <c r="AA1782" s="16"/>
      <c r="AB1782" s="17"/>
      <c r="AC1782" s="17"/>
    </row>
    <row r="1783" spans="8:29">
      <c r="H1783" s="16"/>
      <c r="I1783" s="17"/>
      <c r="J1783" s="17"/>
      <c r="K1783" s="17"/>
      <c r="L1783" s="17"/>
      <c r="AA1783" s="16"/>
      <c r="AB1783" s="17"/>
      <c r="AC1783" s="17"/>
    </row>
    <row r="1784" spans="8:29">
      <c r="H1784" s="16"/>
      <c r="I1784" s="17"/>
      <c r="J1784" s="17"/>
      <c r="K1784" s="17"/>
      <c r="L1784" s="17"/>
      <c r="AA1784" s="16"/>
      <c r="AB1784" s="17"/>
      <c r="AC1784" s="17"/>
    </row>
    <row r="1785" spans="8:29">
      <c r="H1785" s="16"/>
      <c r="I1785" s="17"/>
      <c r="J1785" s="17"/>
      <c r="K1785" s="17"/>
      <c r="L1785" s="17"/>
      <c r="AA1785" s="16"/>
      <c r="AB1785" s="17"/>
      <c r="AC1785" s="17"/>
    </row>
    <row r="1786" spans="8:29">
      <c r="H1786" s="16"/>
      <c r="I1786" s="17"/>
      <c r="J1786" s="17"/>
      <c r="K1786" s="17"/>
      <c r="L1786" s="17"/>
      <c r="AA1786" s="16"/>
      <c r="AB1786" s="17"/>
      <c r="AC1786" s="17"/>
    </row>
    <row r="1787" spans="8:29">
      <c r="H1787" s="16"/>
      <c r="I1787" s="17"/>
      <c r="J1787" s="17"/>
      <c r="K1787" s="17"/>
      <c r="L1787" s="17"/>
      <c r="AA1787" s="16"/>
      <c r="AB1787" s="17"/>
      <c r="AC1787" s="17"/>
    </row>
    <row r="1788" spans="8:29">
      <c r="H1788" s="16"/>
      <c r="I1788" s="17"/>
      <c r="J1788" s="17"/>
      <c r="K1788" s="17"/>
      <c r="L1788" s="17"/>
      <c r="AA1788" s="16"/>
      <c r="AB1788" s="17"/>
      <c r="AC1788" s="17"/>
    </row>
    <row r="1789" spans="8:29">
      <c r="H1789" s="16"/>
      <c r="I1789" s="17"/>
      <c r="J1789" s="17"/>
      <c r="K1789" s="17"/>
      <c r="L1789" s="17"/>
      <c r="AA1789" s="16"/>
      <c r="AB1789" s="17"/>
      <c r="AC1789" s="17"/>
    </row>
    <row r="1790" spans="8:29">
      <c r="H1790" s="16"/>
      <c r="I1790" s="17"/>
      <c r="J1790" s="17"/>
      <c r="K1790" s="17"/>
      <c r="L1790" s="17"/>
      <c r="AA1790" s="16"/>
      <c r="AB1790" s="17"/>
      <c r="AC1790" s="17"/>
    </row>
    <row r="1791" spans="8:29">
      <c r="H1791" s="16"/>
      <c r="I1791" s="17"/>
      <c r="J1791" s="17"/>
      <c r="K1791" s="17"/>
      <c r="L1791" s="17"/>
      <c r="AA1791" s="16"/>
      <c r="AB1791" s="17"/>
      <c r="AC1791" s="17"/>
    </row>
    <row r="1792" spans="8:29">
      <c r="H1792" s="16"/>
      <c r="I1792" s="17"/>
      <c r="J1792" s="17"/>
      <c r="K1792" s="17"/>
      <c r="L1792" s="17"/>
      <c r="AA1792" s="16"/>
      <c r="AB1792" s="17"/>
      <c r="AC1792" s="17"/>
    </row>
    <row r="1793" spans="8:29">
      <c r="H1793" s="16"/>
      <c r="I1793" s="17"/>
      <c r="J1793" s="17"/>
      <c r="K1793" s="17"/>
      <c r="L1793" s="17"/>
      <c r="AA1793" s="16"/>
      <c r="AB1793" s="17"/>
      <c r="AC1793" s="17"/>
    </row>
    <row r="1794" spans="8:29">
      <c r="H1794" s="16"/>
      <c r="I1794" s="17"/>
      <c r="J1794" s="17"/>
      <c r="K1794" s="17"/>
      <c r="L1794" s="17"/>
      <c r="AA1794" s="16"/>
      <c r="AB1794" s="17"/>
      <c r="AC1794" s="17"/>
    </row>
    <row r="1795" spans="8:29">
      <c r="H1795" s="16"/>
      <c r="I1795" s="17"/>
      <c r="J1795" s="17"/>
      <c r="K1795" s="17"/>
      <c r="L1795" s="17"/>
      <c r="AA1795" s="16"/>
      <c r="AB1795" s="17"/>
      <c r="AC1795" s="17"/>
    </row>
    <row r="1796" spans="8:29">
      <c r="H1796" s="16"/>
      <c r="I1796" s="17"/>
      <c r="J1796" s="17"/>
      <c r="K1796" s="17"/>
      <c r="L1796" s="17"/>
      <c r="AA1796" s="16"/>
      <c r="AB1796" s="17"/>
      <c r="AC1796" s="17"/>
    </row>
    <row r="1797" spans="8:29">
      <c r="H1797" s="16"/>
      <c r="I1797" s="17"/>
      <c r="J1797" s="17"/>
      <c r="K1797" s="17"/>
      <c r="L1797" s="17"/>
      <c r="AA1797" s="16"/>
      <c r="AB1797" s="17"/>
      <c r="AC1797" s="17"/>
    </row>
    <row r="1798" spans="8:29">
      <c r="H1798" s="16"/>
      <c r="I1798" s="17"/>
      <c r="J1798" s="17"/>
      <c r="K1798" s="17"/>
      <c r="L1798" s="17"/>
      <c r="AA1798" s="16"/>
      <c r="AB1798" s="17"/>
      <c r="AC1798" s="17"/>
    </row>
    <row r="1799" spans="8:29">
      <c r="H1799" s="16"/>
      <c r="I1799" s="17"/>
      <c r="J1799" s="17"/>
      <c r="K1799" s="17"/>
      <c r="L1799" s="17"/>
      <c r="AA1799" s="16"/>
      <c r="AB1799" s="17"/>
      <c r="AC1799" s="17"/>
    </row>
    <row r="1800" spans="8:29">
      <c r="H1800" s="16"/>
      <c r="I1800" s="17"/>
      <c r="J1800" s="17"/>
      <c r="K1800" s="17"/>
      <c r="L1800" s="17"/>
      <c r="AA1800" s="16"/>
      <c r="AB1800" s="17"/>
      <c r="AC1800" s="17"/>
    </row>
    <row r="1801" spans="8:29">
      <c r="H1801" s="16"/>
      <c r="I1801" s="17"/>
      <c r="J1801" s="17"/>
      <c r="K1801" s="17"/>
      <c r="L1801" s="17"/>
      <c r="AA1801" s="16"/>
      <c r="AB1801" s="17"/>
      <c r="AC1801" s="17"/>
    </row>
    <row r="1802" spans="8:29">
      <c r="H1802" s="16"/>
      <c r="I1802" s="17"/>
      <c r="J1802" s="17"/>
      <c r="K1802" s="17"/>
      <c r="L1802" s="17"/>
      <c r="AA1802" s="16"/>
      <c r="AB1802" s="17"/>
      <c r="AC1802" s="17"/>
    </row>
    <row r="1803" spans="8:29">
      <c r="H1803" s="16"/>
      <c r="I1803" s="17"/>
      <c r="J1803" s="17"/>
      <c r="K1803" s="17"/>
      <c r="L1803" s="17"/>
      <c r="AA1803" s="16"/>
      <c r="AB1803" s="17"/>
      <c r="AC1803" s="17"/>
    </row>
    <row r="1804" spans="8:29">
      <c r="H1804" s="16"/>
      <c r="I1804" s="17"/>
      <c r="J1804" s="17"/>
      <c r="K1804" s="17"/>
      <c r="L1804" s="17"/>
      <c r="AA1804" s="16"/>
      <c r="AB1804" s="17"/>
      <c r="AC1804" s="17"/>
    </row>
    <row r="1805" spans="8:29">
      <c r="H1805" s="16"/>
      <c r="I1805" s="17"/>
      <c r="J1805" s="17"/>
      <c r="K1805" s="17"/>
      <c r="L1805" s="17"/>
      <c r="AA1805" s="16"/>
      <c r="AB1805" s="17"/>
      <c r="AC1805" s="17"/>
    </row>
    <row r="1806" spans="8:29">
      <c r="H1806" s="16"/>
      <c r="I1806" s="17"/>
      <c r="J1806" s="17"/>
      <c r="K1806" s="17"/>
      <c r="L1806" s="17"/>
      <c r="AA1806" s="16"/>
      <c r="AB1806" s="17"/>
      <c r="AC1806" s="17"/>
    </row>
    <row r="1807" spans="8:29">
      <c r="H1807" s="16"/>
      <c r="I1807" s="17"/>
      <c r="J1807" s="17"/>
      <c r="K1807" s="17"/>
      <c r="L1807" s="17"/>
      <c r="AA1807" s="16"/>
      <c r="AB1807" s="17"/>
      <c r="AC1807" s="17"/>
    </row>
    <row r="1808" spans="8:29">
      <c r="H1808" s="16"/>
      <c r="I1808" s="17"/>
      <c r="J1808" s="17"/>
      <c r="K1808" s="17"/>
      <c r="L1808" s="17"/>
      <c r="AA1808" s="16"/>
      <c r="AB1808" s="17"/>
      <c r="AC1808" s="17"/>
    </row>
    <row r="1809" spans="8:29">
      <c r="H1809" s="16"/>
      <c r="I1809" s="17"/>
      <c r="J1809" s="17"/>
      <c r="K1809" s="17"/>
      <c r="L1809" s="17"/>
      <c r="AA1809" s="16"/>
      <c r="AB1809" s="17"/>
      <c r="AC1809" s="17"/>
    </row>
    <row r="1810" spans="8:29">
      <c r="H1810" s="16"/>
      <c r="I1810" s="17"/>
      <c r="J1810" s="17"/>
      <c r="K1810" s="17"/>
      <c r="L1810" s="17"/>
      <c r="AA1810" s="16"/>
      <c r="AB1810" s="17"/>
      <c r="AC1810" s="17"/>
    </row>
    <row r="1811" spans="8:29">
      <c r="H1811" s="16"/>
      <c r="I1811" s="17"/>
      <c r="J1811" s="17"/>
      <c r="K1811" s="17"/>
      <c r="L1811" s="17"/>
      <c r="AA1811" s="16"/>
      <c r="AB1811" s="17"/>
      <c r="AC1811" s="17"/>
    </row>
    <row r="1812" spans="8:29">
      <c r="H1812" s="16"/>
      <c r="I1812" s="17"/>
      <c r="J1812" s="17"/>
      <c r="K1812" s="17"/>
      <c r="L1812" s="17"/>
      <c r="AA1812" s="16"/>
      <c r="AB1812" s="17"/>
      <c r="AC1812" s="17"/>
    </row>
    <row r="1813" spans="8:29">
      <c r="H1813" s="16"/>
      <c r="I1813" s="17"/>
      <c r="J1813" s="17"/>
      <c r="K1813" s="17"/>
      <c r="L1813" s="17"/>
      <c r="AA1813" s="16"/>
      <c r="AB1813" s="17"/>
      <c r="AC1813" s="17"/>
    </row>
    <row r="1814" spans="8:29">
      <c r="H1814" s="16"/>
      <c r="I1814" s="17"/>
      <c r="J1814" s="17"/>
      <c r="K1814" s="17"/>
      <c r="L1814" s="17"/>
      <c r="AA1814" s="16"/>
      <c r="AB1814" s="17"/>
      <c r="AC1814" s="17"/>
    </row>
    <row r="1815" spans="8:29">
      <c r="H1815" s="16"/>
      <c r="I1815" s="17"/>
      <c r="J1815" s="17"/>
      <c r="K1815" s="17"/>
      <c r="L1815" s="17"/>
      <c r="AA1815" s="16"/>
      <c r="AB1815" s="17"/>
      <c r="AC1815" s="17"/>
    </row>
    <row r="1816" spans="8:29">
      <c r="H1816" s="16"/>
      <c r="I1816" s="17"/>
      <c r="J1816" s="17"/>
      <c r="K1816" s="17"/>
      <c r="L1816" s="17"/>
      <c r="AA1816" s="16"/>
      <c r="AB1816" s="17"/>
      <c r="AC1816" s="17"/>
    </row>
    <row r="1817" spans="8:29">
      <c r="H1817" s="16"/>
      <c r="I1817" s="17"/>
      <c r="J1817" s="17"/>
      <c r="K1817" s="17"/>
      <c r="L1817" s="17"/>
      <c r="AA1817" s="16"/>
      <c r="AB1817" s="17"/>
      <c r="AC1817" s="17"/>
    </row>
    <row r="1818" spans="8:29">
      <c r="H1818" s="16"/>
      <c r="I1818" s="17"/>
      <c r="J1818" s="17"/>
      <c r="K1818" s="17"/>
      <c r="L1818" s="17"/>
      <c r="AA1818" s="16"/>
      <c r="AB1818" s="17"/>
      <c r="AC1818" s="17"/>
    </row>
    <row r="1819" spans="8:29">
      <c r="H1819" s="16"/>
      <c r="I1819" s="17"/>
      <c r="J1819" s="17"/>
      <c r="K1819" s="17"/>
      <c r="L1819" s="17"/>
      <c r="AA1819" s="16"/>
      <c r="AB1819" s="17"/>
      <c r="AC1819" s="17"/>
    </row>
    <row r="1820" spans="8:29">
      <c r="H1820" s="16"/>
      <c r="I1820" s="17"/>
      <c r="J1820" s="17"/>
      <c r="K1820" s="17"/>
      <c r="L1820" s="17"/>
      <c r="AA1820" s="16"/>
      <c r="AB1820" s="17"/>
      <c r="AC1820" s="17"/>
    </row>
    <row r="1821" spans="8:29">
      <c r="H1821" s="16"/>
      <c r="I1821" s="17"/>
      <c r="J1821" s="17"/>
      <c r="K1821" s="17"/>
      <c r="L1821" s="17"/>
      <c r="AA1821" s="16"/>
      <c r="AB1821" s="17"/>
      <c r="AC1821" s="17"/>
    </row>
    <row r="1822" spans="8:29">
      <c r="H1822" s="16"/>
      <c r="I1822" s="17"/>
      <c r="J1822" s="17"/>
      <c r="K1822" s="17"/>
      <c r="L1822" s="17"/>
      <c r="AA1822" s="16"/>
      <c r="AB1822" s="17"/>
      <c r="AC1822" s="17"/>
    </row>
    <row r="1823" spans="8:29">
      <c r="H1823" s="16"/>
      <c r="I1823" s="17"/>
      <c r="J1823" s="17"/>
      <c r="K1823" s="17"/>
      <c r="L1823" s="17"/>
      <c r="AA1823" s="16"/>
      <c r="AB1823" s="17"/>
      <c r="AC1823" s="17"/>
    </row>
    <row r="1824" spans="8:29">
      <c r="H1824" s="16"/>
      <c r="I1824" s="17"/>
      <c r="J1824" s="17"/>
      <c r="K1824" s="17"/>
      <c r="L1824" s="17"/>
      <c r="AA1824" s="16"/>
      <c r="AB1824" s="17"/>
      <c r="AC1824" s="17"/>
    </row>
    <row r="1825" spans="8:29">
      <c r="H1825" s="16"/>
      <c r="I1825" s="17"/>
      <c r="J1825" s="17"/>
      <c r="K1825" s="17"/>
      <c r="L1825" s="17"/>
      <c r="AA1825" s="16"/>
      <c r="AB1825" s="17"/>
      <c r="AC1825" s="17"/>
    </row>
    <row r="1826" spans="8:29">
      <c r="H1826" s="16"/>
      <c r="I1826" s="17"/>
      <c r="J1826" s="17"/>
      <c r="K1826" s="17"/>
      <c r="L1826" s="17"/>
      <c r="AA1826" s="16"/>
      <c r="AB1826" s="17"/>
      <c r="AC1826" s="17"/>
    </row>
    <row r="1827" spans="8:29">
      <c r="H1827" s="16"/>
      <c r="I1827" s="17"/>
      <c r="J1827" s="17"/>
      <c r="K1827" s="17"/>
      <c r="L1827" s="17"/>
      <c r="AA1827" s="16"/>
      <c r="AB1827" s="17"/>
      <c r="AC1827" s="17"/>
    </row>
    <row r="1828" spans="8:29">
      <c r="H1828" s="16"/>
      <c r="I1828" s="17"/>
      <c r="J1828" s="17"/>
      <c r="K1828" s="17"/>
      <c r="L1828" s="17"/>
      <c r="AA1828" s="16"/>
      <c r="AB1828" s="17"/>
      <c r="AC1828" s="17"/>
    </row>
    <row r="1829" spans="8:29">
      <c r="H1829" s="16"/>
      <c r="I1829" s="17"/>
      <c r="J1829" s="17"/>
      <c r="K1829" s="17"/>
      <c r="L1829" s="17"/>
      <c r="AA1829" s="16"/>
      <c r="AB1829" s="17"/>
      <c r="AC1829" s="17"/>
    </row>
    <row r="1830" spans="8:29">
      <c r="H1830" s="16"/>
      <c r="I1830" s="17"/>
      <c r="J1830" s="17"/>
      <c r="K1830" s="17"/>
      <c r="L1830" s="17"/>
      <c r="AA1830" s="16"/>
      <c r="AB1830" s="17"/>
      <c r="AC1830" s="17"/>
    </row>
    <row r="1831" spans="8:29">
      <c r="H1831" s="16"/>
      <c r="I1831" s="17"/>
      <c r="J1831" s="17"/>
      <c r="K1831" s="17"/>
      <c r="L1831" s="17"/>
      <c r="AA1831" s="16"/>
      <c r="AB1831" s="17"/>
      <c r="AC1831" s="17"/>
    </row>
    <row r="1832" spans="8:29">
      <c r="H1832" s="16"/>
      <c r="I1832" s="17"/>
      <c r="J1832" s="17"/>
      <c r="K1832" s="17"/>
      <c r="L1832" s="17"/>
      <c r="AA1832" s="16"/>
      <c r="AB1832" s="17"/>
      <c r="AC1832" s="17"/>
    </row>
    <row r="1833" spans="8:29">
      <c r="H1833" s="16"/>
      <c r="I1833" s="17"/>
      <c r="J1833" s="17"/>
      <c r="K1833" s="17"/>
      <c r="L1833" s="17"/>
      <c r="AA1833" s="16"/>
      <c r="AB1833" s="17"/>
      <c r="AC1833" s="17"/>
    </row>
    <row r="1834" spans="8:29">
      <c r="H1834" s="16"/>
      <c r="I1834" s="17"/>
      <c r="J1834" s="17"/>
      <c r="K1834" s="17"/>
      <c r="L1834" s="17"/>
      <c r="AA1834" s="16"/>
      <c r="AB1834" s="17"/>
      <c r="AC1834" s="17"/>
    </row>
    <row r="1835" spans="8:29">
      <c r="H1835" s="16"/>
      <c r="I1835" s="17"/>
      <c r="J1835" s="17"/>
      <c r="K1835" s="17"/>
      <c r="L1835" s="17"/>
      <c r="AA1835" s="16"/>
      <c r="AB1835" s="17"/>
      <c r="AC1835" s="17"/>
    </row>
    <row r="1836" spans="8:29">
      <c r="H1836" s="16"/>
      <c r="I1836" s="17"/>
      <c r="J1836" s="17"/>
      <c r="K1836" s="17"/>
      <c r="L1836" s="17"/>
      <c r="AA1836" s="16"/>
      <c r="AB1836" s="17"/>
      <c r="AC1836" s="17"/>
    </row>
    <row r="1837" spans="8:29">
      <c r="H1837" s="16"/>
      <c r="I1837" s="17"/>
      <c r="J1837" s="17"/>
      <c r="K1837" s="17"/>
      <c r="L1837" s="17"/>
      <c r="AA1837" s="16"/>
      <c r="AB1837" s="17"/>
      <c r="AC1837" s="17"/>
    </row>
    <row r="1838" spans="8:29">
      <c r="H1838" s="16"/>
      <c r="I1838" s="17"/>
      <c r="J1838" s="17"/>
      <c r="K1838" s="17"/>
      <c r="L1838" s="17"/>
      <c r="AA1838" s="16"/>
      <c r="AB1838" s="17"/>
      <c r="AC1838" s="17"/>
    </row>
    <row r="1839" spans="8:29">
      <c r="H1839" s="16"/>
      <c r="I1839" s="17"/>
      <c r="J1839" s="17"/>
      <c r="K1839" s="17"/>
      <c r="L1839" s="17"/>
      <c r="AA1839" s="16"/>
      <c r="AB1839" s="17"/>
      <c r="AC1839" s="17"/>
    </row>
    <row r="1840" spans="8:29">
      <c r="H1840" s="16"/>
      <c r="I1840" s="17"/>
      <c r="J1840" s="17"/>
      <c r="K1840" s="17"/>
      <c r="L1840" s="17"/>
      <c r="AA1840" s="16"/>
      <c r="AB1840" s="17"/>
      <c r="AC1840" s="17"/>
    </row>
    <row r="1841" spans="8:29">
      <c r="H1841" s="16"/>
      <c r="I1841" s="17"/>
      <c r="J1841" s="17"/>
      <c r="K1841" s="17"/>
      <c r="L1841" s="17"/>
      <c r="AA1841" s="16"/>
      <c r="AB1841" s="17"/>
      <c r="AC1841" s="17"/>
    </row>
    <row r="1842" spans="8:29">
      <c r="H1842" s="16"/>
      <c r="I1842" s="17"/>
      <c r="J1842" s="17"/>
      <c r="K1842" s="17"/>
      <c r="L1842" s="17"/>
      <c r="AA1842" s="16"/>
      <c r="AB1842" s="17"/>
      <c r="AC1842" s="17"/>
    </row>
    <row r="1843" spans="8:29">
      <c r="H1843" s="16"/>
      <c r="I1843" s="17"/>
      <c r="J1843" s="17"/>
      <c r="K1843" s="17"/>
      <c r="L1843" s="17"/>
      <c r="AA1843" s="16"/>
      <c r="AB1843" s="17"/>
      <c r="AC1843" s="17"/>
    </row>
    <row r="1844" spans="8:29">
      <c r="H1844" s="16"/>
      <c r="I1844" s="17"/>
      <c r="J1844" s="17"/>
      <c r="K1844" s="17"/>
      <c r="L1844" s="17"/>
      <c r="AA1844" s="16"/>
      <c r="AB1844" s="17"/>
      <c r="AC1844" s="17"/>
    </row>
    <row r="1845" spans="8:29">
      <c r="H1845" s="16"/>
      <c r="I1845" s="17"/>
      <c r="J1845" s="17"/>
      <c r="K1845" s="17"/>
      <c r="L1845" s="17"/>
      <c r="AA1845" s="16"/>
      <c r="AB1845" s="17"/>
      <c r="AC1845" s="17"/>
    </row>
    <row r="1846" spans="8:29">
      <c r="H1846" s="16"/>
      <c r="I1846" s="17"/>
      <c r="J1846" s="17"/>
      <c r="K1846" s="17"/>
      <c r="L1846" s="17"/>
      <c r="AA1846" s="16"/>
      <c r="AB1846" s="17"/>
      <c r="AC1846" s="17"/>
    </row>
    <row r="1847" spans="8:29">
      <c r="H1847" s="16"/>
      <c r="I1847" s="17"/>
      <c r="J1847" s="17"/>
      <c r="K1847" s="17"/>
      <c r="L1847" s="17"/>
      <c r="AA1847" s="16"/>
      <c r="AB1847" s="17"/>
      <c r="AC1847" s="17"/>
    </row>
    <row r="1848" spans="8:29">
      <c r="H1848" s="16"/>
      <c r="I1848" s="17"/>
      <c r="J1848" s="17"/>
      <c r="K1848" s="17"/>
      <c r="L1848" s="17"/>
      <c r="AA1848" s="16"/>
      <c r="AB1848" s="17"/>
      <c r="AC1848" s="17"/>
    </row>
    <row r="1849" spans="8:29">
      <c r="H1849" s="16"/>
      <c r="I1849" s="17"/>
      <c r="J1849" s="17"/>
      <c r="K1849" s="17"/>
      <c r="L1849" s="17"/>
      <c r="AA1849" s="16"/>
      <c r="AB1849" s="17"/>
      <c r="AC1849" s="17"/>
    </row>
    <row r="1850" spans="8:29">
      <c r="H1850" s="16"/>
      <c r="I1850" s="17"/>
      <c r="J1850" s="17"/>
      <c r="K1850" s="17"/>
      <c r="L1850" s="17"/>
      <c r="AA1850" s="16"/>
      <c r="AB1850" s="17"/>
      <c r="AC1850" s="17"/>
    </row>
    <row r="1851" spans="8:29">
      <c r="H1851" s="16"/>
      <c r="I1851" s="17"/>
      <c r="J1851" s="17"/>
      <c r="K1851" s="17"/>
      <c r="L1851" s="17"/>
      <c r="AA1851" s="16"/>
      <c r="AB1851" s="17"/>
      <c r="AC1851" s="17"/>
    </row>
    <row r="1852" spans="8:29">
      <c r="H1852" s="16"/>
      <c r="I1852" s="17"/>
      <c r="J1852" s="17"/>
      <c r="K1852" s="17"/>
      <c r="L1852" s="17"/>
      <c r="AA1852" s="16"/>
      <c r="AB1852" s="17"/>
      <c r="AC1852" s="17"/>
    </row>
    <row r="1853" spans="8:29">
      <c r="H1853" s="16"/>
      <c r="I1853" s="17"/>
      <c r="J1853" s="17"/>
      <c r="K1853" s="17"/>
      <c r="L1853" s="17"/>
      <c r="AA1853" s="16"/>
      <c r="AB1853" s="17"/>
      <c r="AC1853" s="17"/>
    </row>
    <row r="1854" spans="8:29">
      <c r="H1854" s="16"/>
      <c r="I1854" s="17"/>
      <c r="J1854" s="17"/>
      <c r="K1854" s="17"/>
      <c r="L1854" s="17"/>
      <c r="AA1854" s="16"/>
      <c r="AB1854" s="17"/>
      <c r="AC1854" s="17"/>
    </row>
    <row r="1855" spans="8:29">
      <c r="H1855" s="16"/>
      <c r="I1855" s="17"/>
      <c r="J1855" s="17"/>
      <c r="K1855" s="17"/>
      <c r="L1855" s="17"/>
      <c r="AA1855" s="16"/>
      <c r="AB1855" s="17"/>
      <c r="AC1855" s="17"/>
    </row>
    <row r="1856" spans="8:29">
      <c r="H1856" s="16"/>
      <c r="I1856" s="17"/>
      <c r="J1856" s="17"/>
      <c r="K1856" s="17"/>
      <c r="L1856" s="17"/>
      <c r="AA1856" s="16"/>
      <c r="AB1856" s="17"/>
      <c r="AC1856" s="17"/>
    </row>
    <row r="1857" spans="8:29">
      <c r="H1857" s="16"/>
      <c r="I1857" s="17"/>
      <c r="J1857" s="17"/>
      <c r="K1857" s="17"/>
      <c r="L1857" s="17"/>
      <c r="AA1857" s="16"/>
      <c r="AB1857" s="17"/>
      <c r="AC1857" s="17"/>
    </row>
    <row r="1858" spans="8:29">
      <c r="H1858" s="16"/>
      <c r="I1858" s="17"/>
      <c r="J1858" s="17"/>
      <c r="K1858" s="17"/>
      <c r="L1858" s="17"/>
      <c r="AA1858" s="16"/>
      <c r="AB1858" s="17"/>
      <c r="AC1858" s="17"/>
    </row>
    <row r="1859" spans="8:29">
      <c r="H1859" s="16"/>
      <c r="I1859" s="17"/>
      <c r="J1859" s="17"/>
      <c r="K1859" s="17"/>
      <c r="L1859" s="17"/>
      <c r="AA1859" s="16"/>
      <c r="AB1859" s="17"/>
      <c r="AC1859" s="17"/>
    </row>
    <row r="1860" spans="8:29">
      <c r="H1860" s="16"/>
      <c r="I1860" s="17"/>
      <c r="J1860" s="17"/>
      <c r="K1860" s="17"/>
      <c r="L1860" s="17"/>
      <c r="AA1860" s="16"/>
      <c r="AB1860" s="17"/>
      <c r="AC1860" s="17"/>
    </row>
    <row r="1861" spans="8:29">
      <c r="H1861" s="16"/>
      <c r="I1861" s="17"/>
      <c r="J1861" s="17"/>
      <c r="K1861" s="17"/>
      <c r="L1861" s="17"/>
      <c r="AA1861" s="16"/>
      <c r="AB1861" s="17"/>
      <c r="AC1861" s="17"/>
    </row>
    <row r="1862" spans="8:29">
      <c r="H1862" s="16"/>
      <c r="I1862" s="17"/>
      <c r="J1862" s="17"/>
      <c r="K1862" s="17"/>
      <c r="L1862" s="17"/>
      <c r="AA1862" s="16"/>
      <c r="AB1862" s="17"/>
      <c r="AC1862" s="17"/>
    </row>
    <row r="1863" spans="8:29">
      <c r="H1863" s="16"/>
      <c r="I1863" s="17"/>
      <c r="J1863" s="17"/>
      <c r="K1863" s="17"/>
      <c r="L1863" s="17"/>
      <c r="AA1863" s="16"/>
      <c r="AB1863" s="17"/>
      <c r="AC1863" s="17"/>
    </row>
    <row r="1864" spans="8:29">
      <c r="H1864" s="16"/>
      <c r="I1864" s="17"/>
      <c r="J1864" s="17"/>
      <c r="K1864" s="17"/>
      <c r="L1864" s="17"/>
      <c r="AA1864" s="16"/>
      <c r="AB1864" s="17"/>
      <c r="AC1864" s="17"/>
    </row>
    <row r="1865" spans="8:29">
      <c r="H1865" s="16"/>
      <c r="I1865" s="17"/>
      <c r="J1865" s="17"/>
      <c r="K1865" s="17"/>
      <c r="L1865" s="17"/>
      <c r="AA1865" s="16"/>
      <c r="AB1865" s="17"/>
      <c r="AC1865" s="17"/>
    </row>
    <row r="1866" spans="8:29">
      <c r="H1866" s="16"/>
      <c r="I1866" s="17"/>
      <c r="J1866" s="17"/>
      <c r="K1866" s="17"/>
      <c r="L1866" s="17"/>
      <c r="AA1866" s="16"/>
      <c r="AB1866" s="17"/>
      <c r="AC1866" s="17"/>
    </row>
    <row r="1867" spans="8:29">
      <c r="H1867" s="16"/>
      <c r="I1867" s="17"/>
      <c r="J1867" s="17"/>
      <c r="K1867" s="17"/>
      <c r="L1867" s="17"/>
      <c r="AA1867" s="16"/>
      <c r="AB1867" s="17"/>
      <c r="AC1867" s="17"/>
    </row>
    <row r="1868" spans="8:29">
      <c r="H1868" s="16"/>
      <c r="I1868" s="17"/>
      <c r="J1868" s="17"/>
      <c r="K1868" s="17"/>
      <c r="L1868" s="17"/>
      <c r="AA1868" s="16"/>
      <c r="AB1868" s="17"/>
      <c r="AC1868" s="17"/>
    </row>
    <row r="1869" spans="8:29">
      <c r="H1869" s="16"/>
      <c r="I1869" s="17"/>
      <c r="J1869" s="17"/>
      <c r="K1869" s="17"/>
      <c r="L1869" s="17"/>
      <c r="AA1869" s="16"/>
      <c r="AB1869" s="17"/>
      <c r="AC1869" s="17"/>
    </row>
    <row r="1870" spans="8:29">
      <c r="H1870" s="16"/>
      <c r="I1870" s="17"/>
      <c r="J1870" s="17"/>
      <c r="K1870" s="17"/>
      <c r="L1870" s="17"/>
      <c r="AA1870" s="16"/>
      <c r="AB1870" s="17"/>
      <c r="AC1870" s="17"/>
    </row>
    <row r="1871" spans="8:29">
      <c r="H1871" s="16"/>
      <c r="I1871" s="17"/>
      <c r="J1871" s="17"/>
      <c r="K1871" s="17"/>
      <c r="L1871" s="17"/>
      <c r="AA1871" s="16"/>
      <c r="AB1871" s="17"/>
      <c r="AC1871" s="17"/>
    </row>
    <row r="1872" spans="8:29">
      <c r="H1872" s="16"/>
      <c r="I1872" s="17"/>
      <c r="J1872" s="17"/>
      <c r="K1872" s="17"/>
      <c r="L1872" s="17"/>
      <c r="AA1872" s="16"/>
      <c r="AB1872" s="17"/>
      <c r="AC1872" s="17"/>
    </row>
    <row r="1873" spans="8:29">
      <c r="H1873" s="16"/>
      <c r="I1873" s="17"/>
      <c r="J1873" s="17"/>
      <c r="K1873" s="17"/>
      <c r="L1873" s="17"/>
      <c r="AA1873" s="16"/>
      <c r="AB1873" s="17"/>
      <c r="AC1873" s="17"/>
    </row>
    <row r="1874" spans="8:29">
      <c r="H1874" s="16"/>
      <c r="I1874" s="17"/>
      <c r="J1874" s="17"/>
      <c r="K1874" s="17"/>
      <c r="L1874" s="17"/>
      <c r="AA1874" s="16"/>
      <c r="AB1874" s="17"/>
      <c r="AC1874" s="17"/>
    </row>
    <row r="1875" spans="8:29">
      <c r="H1875" s="16"/>
      <c r="I1875" s="17"/>
      <c r="J1875" s="17"/>
      <c r="K1875" s="17"/>
      <c r="L1875" s="17"/>
      <c r="AA1875" s="16"/>
      <c r="AB1875" s="17"/>
      <c r="AC1875" s="17"/>
    </row>
    <row r="1876" spans="8:29">
      <c r="H1876" s="16"/>
      <c r="I1876" s="17"/>
      <c r="J1876" s="17"/>
      <c r="K1876" s="17"/>
      <c r="L1876" s="17"/>
      <c r="AA1876" s="16"/>
      <c r="AB1876" s="17"/>
      <c r="AC1876" s="17"/>
    </row>
    <row r="1877" spans="8:29">
      <c r="H1877" s="16"/>
      <c r="I1877" s="17"/>
      <c r="J1877" s="17"/>
      <c r="K1877" s="17"/>
      <c r="L1877" s="17"/>
      <c r="AA1877" s="16"/>
      <c r="AB1877" s="17"/>
      <c r="AC1877" s="17"/>
    </row>
    <row r="1878" spans="8:29">
      <c r="H1878" s="16"/>
      <c r="I1878" s="17"/>
      <c r="J1878" s="17"/>
      <c r="K1878" s="17"/>
      <c r="L1878" s="17"/>
      <c r="AA1878" s="16"/>
      <c r="AB1878" s="17"/>
      <c r="AC1878" s="17"/>
    </row>
    <row r="1879" spans="8:29">
      <c r="H1879" s="16"/>
      <c r="I1879" s="17"/>
      <c r="J1879" s="17"/>
      <c r="K1879" s="17"/>
      <c r="L1879" s="17"/>
      <c r="AA1879" s="16"/>
      <c r="AB1879" s="17"/>
      <c r="AC1879" s="17"/>
    </row>
    <row r="1880" spans="8:29">
      <c r="H1880" s="16"/>
      <c r="I1880" s="17"/>
      <c r="J1880" s="17"/>
      <c r="K1880" s="17"/>
      <c r="L1880" s="17"/>
      <c r="AA1880" s="16"/>
      <c r="AB1880" s="17"/>
      <c r="AC1880" s="17"/>
    </row>
    <row r="1881" spans="8:29">
      <c r="H1881" s="16"/>
      <c r="I1881" s="17"/>
      <c r="J1881" s="17"/>
      <c r="K1881" s="17"/>
      <c r="L1881" s="17"/>
      <c r="AA1881" s="16"/>
      <c r="AB1881" s="17"/>
      <c r="AC1881" s="17"/>
    </row>
    <row r="1882" spans="8:29">
      <c r="H1882" s="16"/>
      <c r="I1882" s="17"/>
      <c r="J1882" s="17"/>
      <c r="K1882" s="17"/>
      <c r="L1882" s="17"/>
      <c r="AA1882" s="16"/>
      <c r="AB1882" s="17"/>
      <c r="AC1882" s="17"/>
    </row>
    <row r="1883" spans="8:29">
      <c r="H1883" s="16"/>
      <c r="I1883" s="17"/>
      <c r="J1883" s="17"/>
      <c r="K1883" s="17"/>
      <c r="L1883" s="17"/>
      <c r="AA1883" s="16"/>
      <c r="AB1883" s="17"/>
      <c r="AC1883" s="17"/>
    </row>
    <row r="1884" spans="8:29">
      <c r="H1884" s="16"/>
      <c r="I1884" s="17"/>
      <c r="J1884" s="17"/>
      <c r="K1884" s="17"/>
      <c r="L1884" s="17"/>
      <c r="AA1884" s="16"/>
      <c r="AB1884" s="17"/>
      <c r="AC1884" s="17"/>
    </row>
    <row r="1885" spans="8:29">
      <c r="H1885" s="16"/>
      <c r="I1885" s="17"/>
      <c r="J1885" s="17"/>
      <c r="K1885" s="17"/>
      <c r="L1885" s="17"/>
      <c r="AA1885" s="16"/>
      <c r="AB1885" s="17"/>
      <c r="AC1885" s="17"/>
    </row>
    <row r="1886" spans="8:29">
      <c r="H1886" s="16"/>
      <c r="I1886" s="17"/>
      <c r="J1886" s="17"/>
      <c r="K1886" s="17"/>
      <c r="L1886" s="17"/>
      <c r="AA1886" s="16"/>
      <c r="AB1886" s="17"/>
      <c r="AC1886" s="17"/>
    </row>
    <row r="1887" spans="8:29">
      <c r="H1887" s="16"/>
      <c r="I1887" s="17"/>
      <c r="J1887" s="17"/>
      <c r="K1887" s="17"/>
      <c r="L1887" s="17"/>
      <c r="AA1887" s="16"/>
      <c r="AB1887" s="17"/>
      <c r="AC1887" s="17"/>
    </row>
    <row r="1888" spans="8:29">
      <c r="H1888" s="16"/>
      <c r="I1888" s="17"/>
      <c r="J1888" s="17"/>
      <c r="K1888" s="17"/>
      <c r="L1888" s="17"/>
      <c r="AA1888" s="16"/>
      <c r="AB1888" s="17"/>
      <c r="AC1888" s="17"/>
    </row>
    <row r="1889" spans="8:29">
      <c r="H1889" s="16"/>
      <c r="I1889" s="17"/>
      <c r="J1889" s="17"/>
      <c r="K1889" s="17"/>
      <c r="L1889" s="17"/>
      <c r="AA1889" s="16"/>
      <c r="AB1889" s="17"/>
      <c r="AC1889" s="17"/>
    </row>
    <row r="1890" spans="8:29">
      <c r="H1890" s="16"/>
      <c r="I1890" s="17"/>
      <c r="J1890" s="17"/>
      <c r="K1890" s="17"/>
      <c r="L1890" s="17"/>
      <c r="AA1890" s="16"/>
      <c r="AB1890" s="17"/>
      <c r="AC1890" s="17"/>
    </row>
    <row r="1891" spans="8:29">
      <c r="H1891" s="16"/>
      <c r="I1891" s="17"/>
      <c r="J1891" s="17"/>
      <c r="K1891" s="17"/>
      <c r="L1891" s="17"/>
      <c r="AA1891" s="16"/>
      <c r="AB1891" s="17"/>
      <c r="AC1891" s="17"/>
    </row>
    <row r="1892" spans="8:29">
      <c r="H1892" s="16"/>
      <c r="I1892" s="17"/>
      <c r="J1892" s="17"/>
      <c r="K1892" s="17"/>
      <c r="L1892" s="17"/>
      <c r="AA1892" s="16"/>
      <c r="AB1892" s="17"/>
      <c r="AC1892" s="17"/>
    </row>
    <row r="1893" spans="8:29">
      <c r="H1893" s="16"/>
      <c r="I1893" s="17"/>
      <c r="J1893" s="17"/>
      <c r="K1893" s="17"/>
      <c r="L1893" s="17"/>
      <c r="AA1893" s="16"/>
      <c r="AB1893" s="17"/>
      <c r="AC1893" s="17"/>
    </row>
    <row r="1894" spans="8:29">
      <c r="H1894" s="16"/>
      <c r="I1894" s="17"/>
      <c r="J1894" s="17"/>
      <c r="K1894" s="17"/>
      <c r="L1894" s="17"/>
      <c r="AA1894" s="16"/>
      <c r="AB1894" s="17"/>
      <c r="AC1894" s="17"/>
    </row>
    <row r="1895" spans="8:29">
      <c r="H1895" s="16"/>
      <c r="I1895" s="17"/>
      <c r="J1895" s="17"/>
      <c r="K1895" s="17"/>
      <c r="L1895" s="17"/>
      <c r="AA1895" s="16"/>
      <c r="AB1895" s="17"/>
      <c r="AC1895" s="17"/>
    </row>
    <row r="1896" spans="8:29">
      <c r="H1896" s="16"/>
      <c r="I1896" s="17"/>
      <c r="J1896" s="17"/>
      <c r="K1896" s="17"/>
      <c r="L1896" s="17"/>
      <c r="AA1896" s="16"/>
      <c r="AB1896" s="17"/>
      <c r="AC1896" s="17"/>
    </row>
    <row r="1897" spans="8:29">
      <c r="H1897" s="16"/>
      <c r="I1897" s="17"/>
      <c r="J1897" s="17"/>
      <c r="K1897" s="17"/>
      <c r="L1897" s="17"/>
      <c r="AA1897" s="16"/>
      <c r="AB1897" s="17"/>
      <c r="AC1897" s="17"/>
    </row>
    <row r="1898" spans="8:29">
      <c r="H1898" s="16"/>
      <c r="I1898" s="17"/>
      <c r="J1898" s="17"/>
      <c r="K1898" s="17"/>
      <c r="L1898" s="17"/>
      <c r="AA1898" s="16"/>
      <c r="AB1898" s="17"/>
      <c r="AC1898" s="17"/>
    </row>
    <row r="1899" spans="8:29">
      <c r="H1899" s="16"/>
      <c r="I1899" s="17"/>
      <c r="J1899" s="17"/>
      <c r="K1899" s="17"/>
      <c r="L1899" s="17"/>
      <c r="AA1899" s="16"/>
      <c r="AB1899" s="17"/>
      <c r="AC1899" s="17"/>
    </row>
    <row r="1900" spans="8:29">
      <c r="H1900" s="16"/>
      <c r="I1900" s="17"/>
      <c r="J1900" s="17"/>
      <c r="K1900" s="17"/>
      <c r="L1900" s="17"/>
      <c r="AA1900" s="16"/>
      <c r="AB1900" s="17"/>
      <c r="AC1900" s="17"/>
    </row>
    <row r="1901" spans="8:29">
      <c r="H1901" s="16"/>
      <c r="I1901" s="17"/>
      <c r="J1901" s="17"/>
      <c r="K1901" s="17"/>
      <c r="L1901" s="17"/>
      <c r="AA1901" s="16"/>
      <c r="AB1901" s="17"/>
      <c r="AC1901" s="17"/>
    </row>
    <row r="1902" spans="8:29">
      <c r="H1902" s="16"/>
      <c r="I1902" s="17"/>
      <c r="J1902" s="17"/>
      <c r="K1902" s="17"/>
      <c r="L1902" s="17"/>
      <c r="AA1902" s="16"/>
      <c r="AB1902" s="17"/>
      <c r="AC1902" s="17"/>
    </row>
    <row r="1903" spans="8:29">
      <c r="H1903" s="16"/>
      <c r="I1903" s="17"/>
      <c r="J1903" s="17"/>
      <c r="K1903" s="17"/>
      <c r="L1903" s="17"/>
      <c r="AA1903" s="16"/>
      <c r="AB1903" s="17"/>
      <c r="AC1903" s="17"/>
    </row>
    <row r="1904" spans="8:29">
      <c r="H1904" s="16"/>
      <c r="I1904" s="17"/>
      <c r="J1904" s="17"/>
      <c r="K1904" s="17"/>
      <c r="L1904" s="17"/>
      <c r="AA1904" s="16"/>
      <c r="AB1904" s="17"/>
      <c r="AC1904" s="17"/>
    </row>
    <row r="1905" spans="8:29">
      <c r="H1905" s="16"/>
      <c r="I1905" s="17"/>
      <c r="J1905" s="17"/>
      <c r="K1905" s="17"/>
      <c r="L1905" s="17"/>
      <c r="AA1905" s="16"/>
      <c r="AB1905" s="17"/>
      <c r="AC1905" s="17"/>
    </row>
    <row r="1906" spans="8:29">
      <c r="H1906" s="16"/>
      <c r="I1906" s="17"/>
      <c r="J1906" s="17"/>
      <c r="K1906" s="17"/>
      <c r="L1906" s="17"/>
      <c r="AA1906" s="16"/>
      <c r="AB1906" s="17"/>
      <c r="AC1906" s="17"/>
    </row>
    <row r="1907" spans="8:29">
      <c r="H1907" s="16"/>
      <c r="I1907" s="17"/>
      <c r="J1907" s="17"/>
      <c r="K1907" s="17"/>
      <c r="L1907" s="17"/>
      <c r="AA1907" s="16"/>
      <c r="AB1907" s="17"/>
      <c r="AC1907" s="17"/>
    </row>
    <row r="1908" spans="8:29">
      <c r="H1908" s="16"/>
      <c r="I1908" s="17"/>
      <c r="J1908" s="17"/>
      <c r="K1908" s="17"/>
      <c r="L1908" s="17"/>
      <c r="AA1908" s="16"/>
      <c r="AB1908" s="17"/>
      <c r="AC1908" s="17"/>
    </row>
    <row r="1909" spans="8:29">
      <c r="H1909" s="16"/>
      <c r="I1909" s="17"/>
      <c r="J1909" s="17"/>
      <c r="K1909" s="17"/>
      <c r="L1909" s="17"/>
      <c r="AA1909" s="16"/>
      <c r="AB1909" s="17"/>
      <c r="AC1909" s="17"/>
    </row>
    <row r="1910" spans="8:29">
      <c r="H1910" s="16"/>
      <c r="I1910" s="17"/>
      <c r="J1910" s="17"/>
      <c r="K1910" s="17"/>
      <c r="L1910" s="17"/>
      <c r="AA1910" s="16"/>
      <c r="AB1910" s="17"/>
      <c r="AC1910" s="17"/>
    </row>
    <row r="1911" spans="8:29">
      <c r="H1911" s="16"/>
      <c r="I1911" s="17"/>
      <c r="J1911" s="17"/>
      <c r="K1911" s="17"/>
      <c r="L1911" s="17"/>
      <c r="AA1911" s="16"/>
      <c r="AB1911" s="17"/>
      <c r="AC1911" s="17"/>
    </row>
    <row r="1912" spans="8:29">
      <c r="H1912" s="16"/>
      <c r="I1912" s="17"/>
      <c r="J1912" s="17"/>
      <c r="K1912" s="17"/>
      <c r="L1912" s="17"/>
      <c r="AA1912" s="16"/>
      <c r="AB1912" s="17"/>
      <c r="AC1912" s="17"/>
    </row>
    <row r="1913" spans="8:29">
      <c r="H1913" s="16"/>
      <c r="I1913" s="17"/>
      <c r="J1913" s="17"/>
      <c r="K1913" s="17"/>
      <c r="L1913" s="17"/>
      <c r="AA1913" s="16"/>
      <c r="AB1913" s="17"/>
      <c r="AC1913" s="17"/>
    </row>
    <row r="1914" spans="8:29">
      <c r="H1914" s="16"/>
      <c r="I1914" s="17"/>
      <c r="J1914" s="17"/>
      <c r="K1914" s="17"/>
      <c r="L1914" s="17"/>
      <c r="AA1914" s="16"/>
      <c r="AB1914" s="17"/>
      <c r="AC1914" s="17"/>
    </row>
    <row r="1915" spans="8:29">
      <c r="H1915" s="16"/>
      <c r="I1915" s="17"/>
      <c r="J1915" s="17"/>
      <c r="K1915" s="17"/>
      <c r="L1915" s="17"/>
      <c r="AA1915" s="16"/>
      <c r="AB1915" s="17"/>
      <c r="AC1915" s="17"/>
    </row>
    <row r="1916" spans="8:29">
      <c r="H1916" s="16"/>
      <c r="I1916" s="17"/>
      <c r="J1916" s="17"/>
      <c r="K1916" s="17"/>
      <c r="L1916" s="17"/>
      <c r="AA1916" s="16"/>
      <c r="AB1916" s="17"/>
      <c r="AC1916" s="17"/>
    </row>
    <row r="1917" spans="8:29">
      <c r="H1917" s="16"/>
      <c r="I1917" s="17"/>
      <c r="J1917" s="17"/>
      <c r="K1917" s="17"/>
      <c r="L1917" s="17"/>
      <c r="AA1917" s="16"/>
      <c r="AB1917" s="17"/>
      <c r="AC1917" s="17"/>
    </row>
    <row r="1918" spans="8:29">
      <c r="H1918" s="16"/>
      <c r="I1918" s="17"/>
      <c r="J1918" s="17"/>
      <c r="K1918" s="17"/>
      <c r="L1918" s="17"/>
      <c r="AA1918" s="16"/>
      <c r="AB1918" s="17"/>
      <c r="AC1918" s="17"/>
    </row>
    <row r="1919" spans="8:29">
      <c r="H1919" s="16"/>
      <c r="I1919" s="17"/>
      <c r="J1919" s="17"/>
      <c r="K1919" s="17"/>
      <c r="L1919" s="17"/>
      <c r="AA1919" s="16"/>
      <c r="AB1919" s="17"/>
      <c r="AC1919" s="17"/>
    </row>
    <row r="1920" spans="8:29">
      <c r="H1920" s="16"/>
      <c r="I1920" s="17"/>
      <c r="J1920" s="17"/>
      <c r="K1920" s="17"/>
      <c r="L1920" s="17"/>
      <c r="AA1920" s="16"/>
      <c r="AB1920" s="17"/>
      <c r="AC1920" s="17"/>
    </row>
    <row r="1921" spans="8:29">
      <c r="H1921" s="16"/>
      <c r="I1921" s="17"/>
      <c r="J1921" s="17"/>
      <c r="K1921" s="17"/>
      <c r="L1921" s="17"/>
      <c r="AA1921" s="16"/>
      <c r="AB1921" s="17"/>
      <c r="AC1921" s="17"/>
    </row>
    <row r="1922" spans="8:29">
      <c r="H1922" s="16"/>
      <c r="I1922" s="17"/>
      <c r="J1922" s="17"/>
      <c r="K1922" s="17"/>
      <c r="L1922" s="17"/>
      <c r="AA1922" s="16"/>
      <c r="AB1922" s="17"/>
      <c r="AC1922" s="17"/>
    </row>
    <row r="1923" spans="8:29">
      <c r="H1923" s="16"/>
      <c r="I1923" s="17"/>
      <c r="J1923" s="17"/>
      <c r="K1923" s="17"/>
      <c r="L1923" s="17"/>
      <c r="AA1923" s="16"/>
      <c r="AB1923" s="17"/>
      <c r="AC1923" s="17"/>
    </row>
    <row r="1924" spans="8:29">
      <c r="H1924" s="16"/>
      <c r="I1924" s="17"/>
      <c r="J1924" s="17"/>
      <c r="K1924" s="17"/>
      <c r="L1924" s="17"/>
      <c r="AA1924" s="16"/>
      <c r="AB1924" s="17"/>
      <c r="AC1924" s="17"/>
    </row>
    <row r="1925" spans="8:29">
      <c r="H1925" s="16"/>
      <c r="I1925" s="17"/>
      <c r="J1925" s="17"/>
      <c r="K1925" s="17"/>
      <c r="L1925" s="17"/>
      <c r="AA1925" s="16"/>
      <c r="AB1925" s="17"/>
      <c r="AC1925" s="17"/>
    </row>
    <row r="1926" spans="8:29">
      <c r="H1926" s="16"/>
      <c r="I1926" s="17"/>
      <c r="J1926" s="17"/>
      <c r="K1926" s="17"/>
      <c r="L1926" s="17"/>
      <c r="AA1926" s="16"/>
      <c r="AB1926" s="17"/>
      <c r="AC1926" s="17"/>
    </row>
    <row r="1927" spans="8:29">
      <c r="H1927" s="16"/>
      <c r="I1927" s="17"/>
      <c r="J1927" s="17"/>
      <c r="K1927" s="17"/>
      <c r="L1927" s="17"/>
      <c r="AA1927" s="16"/>
      <c r="AB1927" s="17"/>
      <c r="AC1927" s="17"/>
    </row>
    <row r="1928" spans="8:29">
      <c r="H1928" s="16"/>
      <c r="I1928" s="17"/>
      <c r="J1928" s="17"/>
      <c r="K1928" s="17"/>
      <c r="L1928" s="17"/>
      <c r="AA1928" s="16"/>
      <c r="AB1928" s="17"/>
      <c r="AC1928" s="17"/>
    </row>
    <row r="1929" spans="8:29">
      <c r="H1929" s="16"/>
      <c r="I1929" s="17"/>
      <c r="J1929" s="17"/>
      <c r="K1929" s="17"/>
      <c r="L1929" s="17"/>
      <c r="AA1929" s="16"/>
      <c r="AB1929" s="17"/>
      <c r="AC1929" s="17"/>
    </row>
    <row r="1930" spans="8:29">
      <c r="H1930" s="16"/>
      <c r="I1930" s="17"/>
      <c r="J1930" s="17"/>
      <c r="K1930" s="17"/>
      <c r="L1930" s="17"/>
      <c r="AA1930" s="16"/>
      <c r="AB1930" s="17"/>
      <c r="AC1930" s="17"/>
    </row>
    <row r="1931" spans="8:29">
      <c r="H1931" s="16"/>
      <c r="I1931" s="17"/>
      <c r="J1931" s="17"/>
      <c r="K1931" s="17"/>
      <c r="L1931" s="17"/>
      <c r="AA1931" s="16"/>
      <c r="AB1931" s="17"/>
      <c r="AC1931" s="17"/>
    </row>
    <row r="1932" spans="8:29">
      <c r="H1932" s="16"/>
      <c r="I1932" s="17"/>
      <c r="J1932" s="17"/>
      <c r="K1932" s="17"/>
      <c r="L1932" s="17"/>
      <c r="AA1932" s="16"/>
      <c r="AB1932" s="17"/>
      <c r="AC1932" s="17"/>
    </row>
    <row r="1933" spans="8:29">
      <c r="H1933" s="16"/>
      <c r="I1933" s="17"/>
      <c r="J1933" s="17"/>
      <c r="K1933" s="17"/>
      <c r="L1933" s="17"/>
      <c r="AA1933" s="16"/>
      <c r="AB1933" s="17"/>
      <c r="AC1933" s="17"/>
    </row>
    <row r="1934" spans="8:29">
      <c r="H1934" s="16"/>
      <c r="I1934" s="17"/>
      <c r="J1934" s="17"/>
      <c r="K1934" s="17"/>
      <c r="L1934" s="17"/>
      <c r="AA1934" s="16"/>
      <c r="AB1934" s="17"/>
      <c r="AC1934" s="17"/>
    </row>
    <row r="1935" spans="8:29">
      <c r="H1935" s="16"/>
      <c r="I1935" s="17"/>
      <c r="J1935" s="17"/>
      <c r="K1935" s="17"/>
      <c r="L1935" s="17"/>
      <c r="AA1935" s="16"/>
      <c r="AB1935" s="17"/>
      <c r="AC1935" s="17"/>
    </row>
    <row r="1936" spans="8:29">
      <c r="H1936" s="16"/>
      <c r="I1936" s="17"/>
      <c r="J1936" s="17"/>
      <c r="K1936" s="17"/>
      <c r="L1936" s="17"/>
      <c r="AA1936" s="16"/>
      <c r="AB1936" s="17"/>
      <c r="AC1936" s="17"/>
    </row>
    <row r="1937" spans="8:29">
      <c r="H1937" s="16"/>
      <c r="I1937" s="17"/>
      <c r="J1937" s="17"/>
      <c r="K1937" s="17"/>
      <c r="L1937" s="17"/>
      <c r="AA1937" s="16"/>
      <c r="AB1937" s="17"/>
      <c r="AC1937" s="17"/>
    </row>
    <row r="1938" spans="8:29">
      <c r="H1938" s="16"/>
      <c r="I1938" s="17"/>
      <c r="J1938" s="17"/>
      <c r="K1938" s="17"/>
      <c r="L1938" s="17"/>
      <c r="AA1938" s="16"/>
      <c r="AB1938" s="17"/>
      <c r="AC1938" s="17"/>
    </row>
    <row r="1939" spans="8:29">
      <c r="H1939" s="16"/>
      <c r="I1939" s="17"/>
      <c r="J1939" s="17"/>
      <c r="K1939" s="17"/>
      <c r="L1939" s="17"/>
      <c r="AA1939" s="16"/>
      <c r="AB1939" s="17"/>
      <c r="AC1939" s="17"/>
    </row>
    <row r="1940" spans="8:29">
      <c r="H1940" s="16"/>
      <c r="I1940" s="17"/>
      <c r="J1940" s="17"/>
      <c r="K1940" s="17"/>
      <c r="L1940" s="17"/>
      <c r="AA1940" s="16"/>
      <c r="AB1940" s="17"/>
      <c r="AC1940" s="17"/>
    </row>
    <row r="1941" spans="8:29">
      <c r="H1941" s="16"/>
      <c r="I1941" s="17"/>
      <c r="J1941" s="17"/>
      <c r="K1941" s="17"/>
      <c r="L1941" s="17"/>
      <c r="AA1941" s="16"/>
      <c r="AB1941" s="17"/>
      <c r="AC1941" s="17"/>
    </row>
    <row r="1942" spans="8:29">
      <c r="H1942" s="16"/>
      <c r="I1942" s="17"/>
      <c r="J1942" s="17"/>
      <c r="K1942" s="17"/>
      <c r="L1942" s="17"/>
      <c r="AA1942" s="16"/>
      <c r="AB1942" s="17"/>
      <c r="AC1942" s="17"/>
    </row>
    <row r="1943" spans="8:29">
      <c r="H1943" s="16"/>
      <c r="I1943" s="17"/>
      <c r="J1943" s="17"/>
      <c r="K1943" s="17"/>
      <c r="L1943" s="17"/>
      <c r="AA1943" s="16"/>
      <c r="AB1943" s="17"/>
      <c r="AC1943" s="17"/>
    </row>
    <row r="1944" spans="8:29">
      <c r="H1944" s="16"/>
      <c r="I1944" s="17"/>
      <c r="J1944" s="17"/>
      <c r="K1944" s="17"/>
      <c r="L1944" s="17"/>
      <c r="AA1944" s="16"/>
      <c r="AB1944" s="17"/>
      <c r="AC1944" s="17"/>
    </row>
    <row r="1945" spans="8:29">
      <c r="H1945" s="16"/>
      <c r="I1945" s="17"/>
      <c r="J1945" s="17"/>
      <c r="K1945" s="17"/>
      <c r="L1945" s="17"/>
      <c r="AA1945" s="16"/>
      <c r="AB1945" s="17"/>
      <c r="AC1945" s="17"/>
    </row>
    <row r="1946" spans="8:29">
      <c r="H1946" s="16"/>
      <c r="I1946" s="17"/>
      <c r="J1946" s="17"/>
      <c r="K1946" s="17"/>
      <c r="L1946" s="17"/>
      <c r="AA1946" s="16"/>
      <c r="AB1946" s="17"/>
      <c r="AC1946" s="17"/>
    </row>
    <row r="1947" spans="8:29">
      <c r="H1947" s="16"/>
      <c r="I1947" s="17"/>
      <c r="J1947" s="17"/>
      <c r="K1947" s="17"/>
      <c r="L1947" s="17"/>
      <c r="AA1947" s="16"/>
      <c r="AB1947" s="17"/>
      <c r="AC1947" s="17"/>
    </row>
    <row r="1948" spans="8:29">
      <c r="H1948" s="16"/>
      <c r="I1948" s="17"/>
      <c r="J1948" s="17"/>
      <c r="K1948" s="17"/>
      <c r="L1948" s="17"/>
      <c r="AA1948" s="16"/>
      <c r="AB1948" s="17"/>
      <c r="AC1948" s="17"/>
    </row>
    <row r="1949" spans="8:29">
      <c r="H1949" s="16"/>
      <c r="I1949" s="17"/>
      <c r="J1949" s="17"/>
      <c r="K1949" s="17"/>
      <c r="L1949" s="17"/>
      <c r="AA1949" s="16"/>
      <c r="AB1949" s="17"/>
      <c r="AC1949" s="17"/>
    </row>
    <row r="1950" spans="8:29">
      <c r="H1950" s="16"/>
      <c r="I1950" s="17"/>
      <c r="J1950" s="17"/>
      <c r="K1950" s="17"/>
      <c r="L1950" s="17"/>
      <c r="AA1950" s="16"/>
      <c r="AB1950" s="17"/>
      <c r="AC1950" s="17"/>
    </row>
    <row r="1951" spans="8:29">
      <c r="H1951" s="16"/>
      <c r="I1951" s="17"/>
      <c r="J1951" s="17"/>
      <c r="K1951" s="17"/>
      <c r="L1951" s="17"/>
      <c r="AA1951" s="16"/>
      <c r="AB1951" s="17"/>
      <c r="AC1951" s="17"/>
    </row>
    <row r="1952" spans="8:29">
      <c r="H1952" s="16"/>
      <c r="I1952" s="17"/>
      <c r="J1952" s="17"/>
      <c r="K1952" s="17"/>
      <c r="L1952" s="17"/>
      <c r="AA1952" s="16"/>
      <c r="AB1952" s="17"/>
      <c r="AC1952" s="17"/>
    </row>
    <row r="1953" spans="8:29">
      <c r="H1953" s="16"/>
      <c r="I1953" s="17"/>
      <c r="J1953" s="17"/>
      <c r="K1953" s="17"/>
      <c r="L1953" s="17"/>
      <c r="AA1953" s="16"/>
      <c r="AB1953" s="17"/>
      <c r="AC1953" s="17"/>
    </row>
    <row r="1954" spans="8:29">
      <c r="H1954" s="16"/>
      <c r="I1954" s="17"/>
      <c r="J1954" s="17"/>
      <c r="K1954" s="17"/>
      <c r="L1954" s="17"/>
      <c r="AA1954" s="16"/>
      <c r="AB1954" s="17"/>
      <c r="AC1954" s="17"/>
    </row>
    <row r="1955" spans="8:29">
      <c r="H1955" s="16"/>
      <c r="I1955" s="17"/>
      <c r="J1955" s="17"/>
      <c r="K1955" s="17"/>
      <c r="L1955" s="17"/>
      <c r="AA1955" s="16"/>
      <c r="AB1955" s="17"/>
      <c r="AC1955" s="17"/>
    </row>
    <row r="1956" spans="8:29">
      <c r="H1956" s="16"/>
      <c r="I1956" s="17"/>
      <c r="J1956" s="17"/>
      <c r="K1956" s="17"/>
      <c r="L1956" s="17"/>
      <c r="AA1956" s="16"/>
      <c r="AB1956" s="17"/>
      <c r="AC1956" s="17"/>
    </row>
    <row r="1957" spans="8:29">
      <c r="H1957" s="16"/>
      <c r="I1957" s="17"/>
      <c r="J1957" s="17"/>
      <c r="K1957" s="17"/>
      <c r="L1957" s="17"/>
      <c r="AA1957" s="16"/>
      <c r="AB1957" s="17"/>
      <c r="AC1957" s="17"/>
    </row>
    <row r="1958" spans="8:29">
      <c r="H1958" s="16"/>
      <c r="I1958" s="17"/>
      <c r="J1958" s="17"/>
      <c r="K1958" s="17"/>
      <c r="L1958" s="17"/>
      <c r="AA1958" s="16"/>
      <c r="AB1958" s="17"/>
      <c r="AC1958" s="17"/>
    </row>
    <row r="1959" spans="8:29">
      <c r="H1959" s="16"/>
      <c r="I1959" s="17"/>
      <c r="J1959" s="17"/>
      <c r="K1959" s="17"/>
      <c r="L1959" s="17"/>
      <c r="AA1959" s="16"/>
      <c r="AB1959" s="17"/>
      <c r="AC1959" s="17"/>
    </row>
    <row r="1960" spans="8:29">
      <c r="H1960" s="16"/>
      <c r="I1960" s="17"/>
      <c r="J1960" s="17"/>
      <c r="K1960" s="17"/>
      <c r="L1960" s="17"/>
      <c r="AA1960" s="16"/>
      <c r="AB1960" s="17"/>
      <c r="AC1960" s="17"/>
    </row>
    <row r="1961" spans="8:29">
      <c r="H1961" s="16"/>
      <c r="I1961" s="17"/>
      <c r="J1961" s="17"/>
      <c r="K1961" s="17"/>
      <c r="L1961" s="17"/>
      <c r="AA1961" s="16"/>
      <c r="AB1961" s="17"/>
      <c r="AC1961" s="17"/>
    </row>
    <row r="1962" spans="8:29">
      <c r="H1962" s="16"/>
      <c r="I1962" s="17"/>
      <c r="J1962" s="17"/>
      <c r="K1962" s="17"/>
      <c r="L1962" s="17"/>
      <c r="AA1962" s="16"/>
      <c r="AB1962" s="17"/>
      <c r="AC1962" s="17"/>
    </row>
    <row r="1963" spans="8:29">
      <c r="H1963" s="16"/>
      <c r="I1963" s="17"/>
      <c r="J1963" s="17"/>
      <c r="K1963" s="17"/>
      <c r="L1963" s="17"/>
      <c r="AA1963" s="16"/>
      <c r="AB1963" s="17"/>
      <c r="AC1963" s="17"/>
    </row>
    <row r="1964" spans="8:29">
      <c r="H1964" s="16"/>
      <c r="I1964" s="17"/>
      <c r="J1964" s="17"/>
      <c r="K1964" s="17"/>
      <c r="L1964" s="17"/>
      <c r="AA1964" s="16"/>
      <c r="AB1964" s="17"/>
      <c r="AC1964" s="17"/>
    </row>
    <row r="1965" spans="8:29">
      <c r="H1965" s="16"/>
      <c r="I1965" s="17"/>
      <c r="J1965" s="17"/>
      <c r="K1965" s="17"/>
      <c r="L1965" s="17"/>
      <c r="AA1965" s="16"/>
      <c r="AB1965" s="17"/>
      <c r="AC1965" s="17"/>
    </row>
    <row r="1966" spans="8:29">
      <c r="H1966" s="16"/>
      <c r="I1966" s="17"/>
      <c r="J1966" s="17"/>
      <c r="K1966" s="17"/>
      <c r="L1966" s="17"/>
      <c r="AA1966" s="16"/>
      <c r="AB1966" s="17"/>
      <c r="AC1966" s="17"/>
    </row>
    <row r="1967" spans="8:29">
      <c r="H1967" s="16"/>
      <c r="I1967" s="17"/>
      <c r="J1967" s="17"/>
      <c r="K1967" s="17"/>
      <c r="L1967" s="17"/>
      <c r="AA1967" s="16"/>
      <c r="AB1967" s="17"/>
      <c r="AC1967" s="17"/>
    </row>
    <row r="1968" spans="8:29">
      <c r="H1968" s="16"/>
      <c r="I1968" s="17"/>
      <c r="J1968" s="17"/>
      <c r="K1968" s="17"/>
      <c r="L1968" s="17"/>
      <c r="AA1968" s="16"/>
      <c r="AB1968" s="17"/>
      <c r="AC1968" s="17"/>
    </row>
    <row r="1969" spans="8:29">
      <c r="H1969" s="16"/>
      <c r="I1969" s="17"/>
      <c r="J1969" s="17"/>
      <c r="K1969" s="17"/>
      <c r="L1969" s="17"/>
      <c r="AA1969" s="16"/>
      <c r="AB1969" s="17"/>
      <c r="AC1969" s="17"/>
    </row>
    <row r="1970" spans="8:29">
      <c r="H1970" s="16"/>
      <c r="I1970" s="17"/>
      <c r="J1970" s="17"/>
      <c r="K1970" s="17"/>
      <c r="L1970" s="17"/>
      <c r="AA1970" s="16"/>
      <c r="AB1970" s="17"/>
      <c r="AC1970" s="17"/>
    </row>
    <row r="1971" spans="8:29">
      <c r="H1971" s="16"/>
      <c r="I1971" s="17"/>
      <c r="J1971" s="17"/>
      <c r="K1971" s="17"/>
      <c r="L1971" s="17"/>
      <c r="AA1971" s="16"/>
      <c r="AB1971" s="17"/>
      <c r="AC1971" s="17"/>
    </row>
    <row r="1972" spans="8:29">
      <c r="H1972" s="16"/>
      <c r="I1972" s="17"/>
      <c r="J1972" s="17"/>
      <c r="K1972" s="17"/>
      <c r="L1972" s="17"/>
      <c r="AA1972" s="16"/>
      <c r="AB1972" s="17"/>
      <c r="AC1972" s="17"/>
    </row>
    <row r="1973" spans="8:29">
      <c r="H1973" s="16"/>
      <c r="I1973" s="17"/>
      <c r="J1973" s="17"/>
      <c r="K1973" s="17"/>
      <c r="L1973" s="17"/>
      <c r="AA1973" s="16"/>
      <c r="AB1973" s="17"/>
      <c r="AC1973" s="17"/>
    </row>
    <row r="1974" spans="8:29">
      <c r="H1974" s="16"/>
      <c r="I1974" s="17"/>
      <c r="J1974" s="17"/>
      <c r="K1974" s="17"/>
      <c r="L1974" s="17"/>
      <c r="AA1974" s="16"/>
      <c r="AB1974" s="17"/>
      <c r="AC1974" s="17"/>
    </row>
    <row r="1975" spans="8:29">
      <c r="H1975" s="16"/>
      <c r="I1975" s="17"/>
      <c r="J1975" s="17"/>
      <c r="K1975" s="17"/>
      <c r="L1975" s="17"/>
      <c r="AA1975" s="16"/>
      <c r="AB1975" s="17"/>
      <c r="AC1975" s="17"/>
    </row>
    <row r="1976" spans="8:29">
      <c r="H1976" s="16"/>
      <c r="I1976" s="17"/>
      <c r="J1976" s="17"/>
      <c r="K1976" s="17"/>
      <c r="L1976" s="17"/>
      <c r="AA1976" s="16"/>
      <c r="AB1976" s="17"/>
      <c r="AC1976" s="17"/>
    </row>
    <row r="1977" spans="8:29">
      <c r="H1977" s="16"/>
      <c r="I1977" s="17"/>
      <c r="J1977" s="17"/>
      <c r="K1977" s="17"/>
      <c r="L1977" s="17"/>
      <c r="AA1977" s="16"/>
      <c r="AB1977" s="17"/>
      <c r="AC1977" s="17"/>
    </row>
    <row r="1978" spans="8:29">
      <c r="H1978" s="16"/>
      <c r="I1978" s="17"/>
      <c r="J1978" s="17"/>
      <c r="K1978" s="17"/>
      <c r="L1978" s="17"/>
      <c r="AA1978" s="16"/>
      <c r="AB1978" s="17"/>
      <c r="AC1978" s="17"/>
    </row>
    <row r="1979" spans="8:29">
      <c r="H1979" s="16"/>
      <c r="I1979" s="17"/>
      <c r="J1979" s="17"/>
      <c r="K1979" s="17"/>
      <c r="L1979" s="17"/>
      <c r="AA1979" s="16"/>
      <c r="AB1979" s="17"/>
      <c r="AC1979" s="17"/>
    </row>
    <row r="1980" spans="8:29">
      <c r="H1980" s="16"/>
      <c r="I1980" s="17"/>
      <c r="J1980" s="17"/>
      <c r="K1980" s="17"/>
      <c r="L1980" s="17"/>
      <c r="AA1980" s="16"/>
      <c r="AB1980" s="17"/>
      <c r="AC1980" s="17"/>
    </row>
    <row r="1981" spans="8:29">
      <c r="H1981" s="16"/>
      <c r="I1981" s="17"/>
      <c r="J1981" s="17"/>
      <c r="K1981" s="17"/>
      <c r="L1981" s="17"/>
      <c r="AA1981" s="16"/>
      <c r="AB1981" s="17"/>
      <c r="AC1981" s="17"/>
    </row>
    <row r="1982" spans="8:29">
      <c r="H1982" s="16"/>
      <c r="I1982" s="17"/>
      <c r="J1982" s="17"/>
      <c r="K1982" s="17"/>
      <c r="L1982" s="17"/>
      <c r="AA1982" s="16"/>
      <c r="AB1982" s="17"/>
      <c r="AC1982" s="17"/>
    </row>
    <row r="1983" spans="8:29">
      <c r="H1983" s="16"/>
      <c r="I1983" s="17"/>
      <c r="J1983" s="17"/>
      <c r="K1983" s="17"/>
      <c r="L1983" s="17"/>
      <c r="AA1983" s="16"/>
      <c r="AB1983" s="17"/>
      <c r="AC1983" s="17"/>
    </row>
    <row r="1984" spans="8:29">
      <c r="H1984" s="16"/>
      <c r="I1984" s="17"/>
      <c r="J1984" s="17"/>
      <c r="K1984" s="17"/>
      <c r="L1984" s="17"/>
      <c r="AA1984" s="16"/>
      <c r="AB1984" s="17"/>
      <c r="AC1984" s="17"/>
    </row>
    <row r="1985" spans="8:29">
      <c r="H1985" s="16"/>
      <c r="I1985" s="17"/>
      <c r="J1985" s="17"/>
      <c r="K1985" s="17"/>
      <c r="L1985" s="17"/>
      <c r="AA1985" s="16"/>
      <c r="AB1985" s="17"/>
      <c r="AC1985" s="17"/>
    </row>
    <row r="1986" spans="8:29">
      <c r="H1986" s="16"/>
      <c r="I1986" s="17"/>
      <c r="J1986" s="17"/>
      <c r="K1986" s="17"/>
      <c r="L1986" s="17"/>
      <c r="AA1986" s="16"/>
      <c r="AB1986" s="17"/>
      <c r="AC1986" s="17"/>
    </row>
    <row r="1987" spans="8:29">
      <c r="H1987" s="16"/>
      <c r="I1987" s="17"/>
      <c r="J1987" s="17"/>
      <c r="K1987" s="17"/>
      <c r="L1987" s="17"/>
      <c r="AA1987" s="16"/>
      <c r="AB1987" s="17"/>
      <c r="AC1987" s="17"/>
    </row>
    <row r="1988" spans="8:29">
      <c r="H1988" s="16"/>
      <c r="I1988" s="17"/>
      <c r="J1988" s="17"/>
      <c r="K1988" s="17"/>
      <c r="L1988" s="17"/>
      <c r="AA1988" s="16"/>
      <c r="AB1988" s="17"/>
      <c r="AC1988" s="17"/>
    </row>
    <row r="1989" spans="8:29">
      <c r="H1989" s="16"/>
      <c r="I1989" s="17"/>
      <c r="J1989" s="17"/>
      <c r="K1989" s="17"/>
      <c r="L1989" s="17"/>
      <c r="AA1989" s="16"/>
      <c r="AB1989" s="17"/>
      <c r="AC1989" s="17"/>
    </row>
    <row r="1990" spans="8:29">
      <c r="H1990" s="16"/>
      <c r="I1990" s="17"/>
      <c r="J1990" s="17"/>
      <c r="K1990" s="17"/>
      <c r="L1990" s="17"/>
      <c r="AA1990" s="16"/>
      <c r="AB1990" s="17"/>
      <c r="AC1990" s="17"/>
    </row>
    <row r="1991" spans="8:29">
      <c r="H1991" s="16"/>
      <c r="I1991" s="17"/>
      <c r="J1991" s="17"/>
      <c r="K1991" s="17"/>
      <c r="L1991" s="17"/>
      <c r="AA1991" s="16"/>
      <c r="AB1991" s="17"/>
      <c r="AC1991" s="17"/>
    </row>
    <row r="1992" spans="8:29">
      <c r="H1992" s="16"/>
      <c r="I1992" s="17"/>
      <c r="J1992" s="17"/>
      <c r="K1992" s="17"/>
      <c r="L1992" s="17"/>
      <c r="AA1992" s="16"/>
      <c r="AB1992" s="17"/>
      <c r="AC1992" s="17"/>
    </row>
    <row r="1993" spans="8:29">
      <c r="H1993" s="16"/>
      <c r="I1993" s="17"/>
      <c r="J1993" s="17"/>
      <c r="K1993" s="17"/>
      <c r="L1993" s="17"/>
      <c r="AA1993" s="16"/>
      <c r="AB1993" s="17"/>
      <c r="AC1993" s="17"/>
    </row>
    <row r="1994" spans="8:29">
      <c r="H1994" s="16"/>
      <c r="I1994" s="17"/>
      <c r="J1994" s="17"/>
      <c r="K1994" s="17"/>
      <c r="L1994" s="17"/>
      <c r="AA1994" s="16"/>
      <c r="AB1994" s="17"/>
      <c r="AC1994" s="17"/>
    </row>
    <row r="1995" spans="8:29">
      <c r="H1995" s="16"/>
      <c r="I1995" s="17"/>
      <c r="J1995" s="17"/>
      <c r="K1995" s="17"/>
      <c r="L1995" s="17"/>
      <c r="AA1995" s="16"/>
      <c r="AB1995" s="17"/>
      <c r="AC1995" s="17"/>
    </row>
    <row r="1996" spans="8:29">
      <c r="H1996" s="16"/>
      <c r="I1996" s="17"/>
      <c r="J1996" s="17"/>
      <c r="K1996" s="17"/>
      <c r="L1996" s="17"/>
      <c r="AA1996" s="16"/>
      <c r="AB1996" s="17"/>
      <c r="AC1996" s="17"/>
    </row>
    <row r="1997" spans="8:29">
      <c r="H1997" s="16"/>
      <c r="I1997" s="17"/>
      <c r="J1997" s="17"/>
      <c r="K1997" s="17"/>
      <c r="L1997" s="17"/>
      <c r="AA1997" s="16"/>
      <c r="AB1997" s="17"/>
      <c r="AC1997" s="17"/>
    </row>
    <row r="1998" spans="8:29">
      <c r="H1998" s="16"/>
      <c r="I1998" s="17"/>
      <c r="J1998" s="17"/>
      <c r="K1998" s="17"/>
      <c r="L1998" s="17"/>
      <c r="AA1998" s="16"/>
      <c r="AB1998" s="17"/>
      <c r="AC1998" s="17"/>
    </row>
    <row r="1999" spans="8:29">
      <c r="H1999" s="16"/>
      <c r="I1999" s="17"/>
      <c r="J1999" s="17"/>
      <c r="K1999" s="17"/>
      <c r="L1999" s="17"/>
      <c r="AA1999" s="16"/>
      <c r="AB1999" s="17"/>
      <c r="AC1999" s="17"/>
    </row>
    <row r="2000" spans="8:29">
      <c r="H2000" s="16"/>
      <c r="I2000" s="17"/>
      <c r="J2000" s="17"/>
      <c r="K2000" s="17"/>
      <c r="L2000" s="17"/>
      <c r="AA2000" s="16"/>
      <c r="AB2000" s="17"/>
      <c r="AC2000" s="17"/>
    </row>
    <row r="2001" spans="8:29">
      <c r="H2001" s="16"/>
      <c r="I2001" s="17"/>
      <c r="J2001" s="17"/>
      <c r="K2001" s="17"/>
      <c r="L2001" s="17"/>
      <c r="AA2001" s="16"/>
      <c r="AB2001" s="17"/>
      <c r="AC2001" s="17"/>
    </row>
    <row r="2002" spans="8:29">
      <c r="H2002" s="16"/>
      <c r="I2002" s="17"/>
      <c r="J2002" s="17"/>
      <c r="K2002" s="17"/>
      <c r="L2002" s="17"/>
      <c r="AA2002" s="16"/>
      <c r="AB2002" s="17"/>
      <c r="AC2002" s="17"/>
    </row>
    <row r="2003" spans="8:29">
      <c r="H2003" s="16"/>
      <c r="I2003" s="17"/>
      <c r="J2003" s="17"/>
      <c r="K2003" s="17"/>
      <c r="L2003" s="17"/>
      <c r="AA2003" s="16"/>
      <c r="AB2003" s="17"/>
      <c r="AC2003" s="17"/>
    </row>
    <row r="2004" spans="8:29">
      <c r="H2004" s="16"/>
      <c r="I2004" s="17"/>
      <c r="J2004" s="17"/>
      <c r="K2004" s="17"/>
      <c r="L2004" s="17"/>
      <c r="AA2004" s="16"/>
      <c r="AB2004" s="17"/>
      <c r="AC2004" s="17"/>
    </row>
    <row r="2005" spans="8:29">
      <c r="H2005" s="16"/>
      <c r="I2005" s="17"/>
      <c r="J2005" s="17"/>
      <c r="K2005" s="17"/>
      <c r="L2005" s="17"/>
      <c r="AA2005" s="16"/>
      <c r="AB2005" s="17"/>
      <c r="AC2005" s="17"/>
    </row>
    <row r="2006" spans="8:29">
      <c r="H2006" s="16"/>
      <c r="I2006" s="17"/>
      <c r="J2006" s="17"/>
      <c r="K2006" s="17"/>
      <c r="L2006" s="17"/>
      <c r="AA2006" s="16"/>
      <c r="AB2006" s="17"/>
      <c r="AC2006" s="17"/>
    </row>
    <row r="2007" spans="8:29">
      <c r="H2007" s="16"/>
      <c r="I2007" s="17"/>
      <c r="J2007" s="17"/>
      <c r="K2007" s="17"/>
      <c r="L2007" s="17"/>
      <c r="AA2007" s="16"/>
      <c r="AB2007" s="17"/>
      <c r="AC2007" s="17"/>
    </row>
    <row r="2008" spans="8:29">
      <c r="H2008" s="16"/>
      <c r="I2008" s="17"/>
      <c r="J2008" s="17"/>
      <c r="K2008" s="17"/>
      <c r="L2008" s="17"/>
      <c r="AA2008" s="16"/>
      <c r="AB2008" s="17"/>
      <c r="AC2008" s="17"/>
    </row>
    <row r="2009" spans="8:29">
      <c r="H2009" s="16"/>
      <c r="I2009" s="17"/>
      <c r="J2009" s="17"/>
      <c r="K2009" s="17"/>
      <c r="L2009" s="17"/>
      <c r="AA2009" s="16"/>
      <c r="AB2009" s="17"/>
      <c r="AC2009" s="17"/>
    </row>
    <row r="2010" spans="8:29">
      <c r="H2010" s="16"/>
      <c r="I2010" s="17"/>
      <c r="J2010" s="17"/>
      <c r="K2010" s="17"/>
      <c r="L2010" s="17"/>
      <c r="AA2010" s="16"/>
      <c r="AB2010" s="17"/>
      <c r="AC2010" s="17"/>
    </row>
    <row r="2011" spans="8:29">
      <c r="H2011" s="16"/>
      <c r="I2011" s="17"/>
      <c r="J2011" s="17"/>
      <c r="K2011" s="17"/>
      <c r="L2011" s="17"/>
      <c r="AA2011" s="16"/>
      <c r="AB2011" s="17"/>
      <c r="AC2011" s="17"/>
    </row>
    <row r="2012" spans="8:29">
      <c r="H2012" s="16"/>
      <c r="I2012" s="17"/>
      <c r="J2012" s="17"/>
      <c r="K2012" s="17"/>
      <c r="L2012" s="17"/>
      <c r="AA2012" s="16"/>
      <c r="AB2012" s="17"/>
      <c r="AC2012" s="17"/>
    </row>
    <row r="2013" spans="8:29">
      <c r="H2013" s="16"/>
      <c r="I2013" s="17"/>
      <c r="J2013" s="17"/>
      <c r="K2013" s="17"/>
      <c r="L2013" s="17"/>
      <c r="AA2013" s="16"/>
      <c r="AB2013" s="17"/>
      <c r="AC2013" s="17"/>
    </row>
    <row r="2014" spans="8:29">
      <c r="H2014" s="16"/>
      <c r="I2014" s="17"/>
      <c r="J2014" s="17"/>
      <c r="K2014" s="17"/>
      <c r="L2014" s="17"/>
      <c r="AA2014" s="16"/>
      <c r="AB2014" s="17"/>
      <c r="AC2014" s="17"/>
    </row>
    <row r="2015" spans="8:29">
      <c r="H2015" s="16"/>
      <c r="I2015" s="17"/>
      <c r="J2015" s="17"/>
      <c r="K2015" s="17"/>
      <c r="L2015" s="17"/>
      <c r="AA2015" s="16"/>
      <c r="AB2015" s="17"/>
      <c r="AC2015" s="17"/>
    </row>
    <row r="2016" spans="8:29">
      <c r="H2016" s="16"/>
      <c r="I2016" s="17"/>
      <c r="J2016" s="17"/>
      <c r="K2016" s="17"/>
      <c r="L2016" s="17"/>
      <c r="AA2016" s="16"/>
      <c r="AB2016" s="17"/>
      <c r="AC2016" s="17"/>
    </row>
    <row r="2017" spans="8:29">
      <c r="H2017" s="16"/>
      <c r="I2017" s="17"/>
      <c r="J2017" s="17"/>
      <c r="K2017" s="17"/>
      <c r="L2017" s="17"/>
      <c r="AA2017" s="16"/>
      <c r="AB2017" s="17"/>
      <c r="AC2017" s="17"/>
    </row>
    <row r="2018" spans="8:29">
      <c r="H2018" s="16"/>
      <c r="I2018" s="17"/>
      <c r="J2018" s="17"/>
      <c r="K2018" s="17"/>
      <c r="L2018" s="17"/>
      <c r="AA2018" s="16"/>
      <c r="AB2018" s="17"/>
      <c r="AC2018" s="17"/>
    </row>
    <row r="2019" spans="8:29">
      <c r="H2019" s="16"/>
      <c r="I2019" s="17"/>
      <c r="J2019" s="17"/>
      <c r="K2019" s="17"/>
      <c r="L2019" s="17"/>
      <c r="AA2019" s="16"/>
      <c r="AB2019" s="17"/>
      <c r="AC2019" s="17"/>
    </row>
    <row r="2020" spans="8:29">
      <c r="H2020" s="16"/>
      <c r="I2020" s="17"/>
      <c r="J2020" s="17"/>
      <c r="K2020" s="17"/>
      <c r="L2020" s="17"/>
      <c r="AA2020" s="16"/>
      <c r="AB2020" s="17"/>
      <c r="AC2020" s="17"/>
    </row>
    <row r="2021" spans="8:29">
      <c r="H2021" s="16"/>
      <c r="I2021" s="17"/>
      <c r="J2021" s="17"/>
      <c r="K2021" s="17"/>
      <c r="L2021" s="17"/>
      <c r="AA2021" s="16"/>
      <c r="AB2021" s="17"/>
      <c r="AC2021" s="17"/>
    </row>
    <row r="2022" spans="8:29">
      <c r="H2022" s="16"/>
      <c r="I2022" s="17"/>
      <c r="J2022" s="17"/>
      <c r="K2022" s="17"/>
      <c r="L2022" s="17"/>
      <c r="AA2022" s="16"/>
      <c r="AB2022" s="17"/>
      <c r="AC2022" s="17"/>
    </row>
    <row r="2023" spans="8:29">
      <c r="H2023" s="16"/>
      <c r="I2023" s="17"/>
      <c r="J2023" s="17"/>
      <c r="K2023" s="17"/>
      <c r="L2023" s="17"/>
      <c r="AA2023" s="16"/>
      <c r="AB2023" s="17"/>
      <c r="AC2023" s="17"/>
    </row>
    <row r="2024" spans="8:29">
      <c r="H2024" s="16"/>
      <c r="I2024" s="17"/>
      <c r="J2024" s="17"/>
      <c r="K2024" s="17"/>
      <c r="L2024" s="17"/>
      <c r="AA2024" s="16"/>
      <c r="AB2024" s="17"/>
      <c r="AC2024" s="17"/>
    </row>
    <row r="2025" spans="8:29">
      <c r="H2025" s="16"/>
      <c r="I2025" s="17"/>
      <c r="J2025" s="17"/>
      <c r="K2025" s="17"/>
      <c r="L2025" s="17"/>
      <c r="AA2025" s="16"/>
      <c r="AB2025" s="17"/>
      <c r="AC2025" s="17"/>
    </row>
    <row r="2026" spans="8:29">
      <c r="H2026" s="16"/>
      <c r="I2026" s="17"/>
      <c r="J2026" s="17"/>
      <c r="K2026" s="17"/>
      <c r="L2026" s="17"/>
      <c r="AA2026" s="16"/>
      <c r="AB2026" s="17"/>
      <c r="AC2026" s="17"/>
    </row>
    <row r="2027" spans="8:29">
      <c r="H2027" s="16"/>
      <c r="I2027" s="17"/>
      <c r="J2027" s="17"/>
      <c r="K2027" s="17"/>
      <c r="L2027" s="17"/>
      <c r="AA2027" s="16"/>
      <c r="AB2027" s="17"/>
      <c r="AC2027" s="17"/>
    </row>
    <row r="2028" spans="8:29">
      <c r="H2028" s="16"/>
      <c r="I2028" s="17"/>
      <c r="J2028" s="17"/>
      <c r="K2028" s="17"/>
      <c r="L2028" s="17"/>
      <c r="AA2028" s="16"/>
      <c r="AB2028" s="17"/>
      <c r="AC2028" s="17"/>
    </row>
    <row r="2029" spans="8:29">
      <c r="H2029" s="16"/>
      <c r="I2029" s="17"/>
      <c r="J2029" s="17"/>
      <c r="K2029" s="17"/>
      <c r="L2029" s="17"/>
      <c r="AA2029" s="16"/>
      <c r="AB2029" s="17"/>
      <c r="AC2029" s="17"/>
    </row>
    <row r="2030" spans="8:29">
      <c r="H2030" s="16"/>
      <c r="I2030" s="17"/>
      <c r="J2030" s="17"/>
      <c r="K2030" s="17"/>
      <c r="L2030" s="17"/>
      <c r="AA2030" s="16"/>
      <c r="AB2030" s="17"/>
      <c r="AC2030" s="17"/>
    </row>
    <row r="2031" spans="8:29">
      <c r="H2031" s="16"/>
      <c r="I2031" s="17"/>
      <c r="J2031" s="17"/>
      <c r="K2031" s="17"/>
      <c r="L2031" s="17"/>
      <c r="AA2031" s="16"/>
      <c r="AB2031" s="17"/>
      <c r="AC2031" s="17"/>
    </row>
    <row r="2032" spans="8:29">
      <c r="H2032" s="16"/>
      <c r="I2032" s="17"/>
      <c r="J2032" s="17"/>
      <c r="K2032" s="17"/>
      <c r="L2032" s="17"/>
      <c r="AA2032" s="16"/>
      <c r="AB2032" s="17"/>
      <c r="AC2032" s="17"/>
    </row>
    <row r="2033" spans="8:29">
      <c r="H2033" s="16"/>
      <c r="I2033" s="17"/>
      <c r="J2033" s="17"/>
      <c r="K2033" s="17"/>
      <c r="L2033" s="17"/>
      <c r="AA2033" s="16"/>
      <c r="AB2033" s="17"/>
      <c r="AC2033" s="17"/>
    </row>
    <row r="2034" spans="8:29">
      <c r="H2034" s="16"/>
      <c r="I2034" s="17"/>
      <c r="J2034" s="17"/>
      <c r="K2034" s="17"/>
      <c r="L2034" s="17"/>
      <c r="AA2034" s="16"/>
      <c r="AB2034" s="17"/>
      <c r="AC2034" s="17"/>
    </row>
    <row r="2035" spans="8:29">
      <c r="H2035" s="16"/>
      <c r="I2035" s="17"/>
      <c r="J2035" s="17"/>
      <c r="K2035" s="17"/>
      <c r="L2035" s="17"/>
      <c r="AA2035" s="16"/>
      <c r="AB2035" s="17"/>
      <c r="AC2035" s="17"/>
    </row>
    <row r="2036" spans="8:29">
      <c r="H2036" s="16"/>
      <c r="I2036" s="17"/>
      <c r="J2036" s="17"/>
      <c r="K2036" s="17"/>
      <c r="L2036" s="17"/>
      <c r="AA2036" s="16"/>
      <c r="AB2036" s="17"/>
      <c r="AC2036" s="17"/>
    </row>
    <row r="2037" spans="8:29">
      <c r="H2037" s="16"/>
      <c r="I2037" s="17"/>
      <c r="J2037" s="17"/>
      <c r="K2037" s="17"/>
      <c r="L2037" s="17"/>
      <c r="AA2037" s="16"/>
      <c r="AB2037" s="17"/>
      <c r="AC2037" s="17"/>
    </row>
    <row r="2038" spans="8:29">
      <c r="H2038" s="16"/>
      <c r="I2038" s="17"/>
      <c r="J2038" s="17"/>
      <c r="K2038" s="17"/>
      <c r="L2038" s="17"/>
      <c r="AA2038" s="16"/>
      <c r="AB2038" s="17"/>
      <c r="AC2038" s="17"/>
    </row>
    <row r="2039" spans="8:29">
      <c r="H2039" s="16"/>
      <c r="I2039" s="17"/>
      <c r="J2039" s="17"/>
      <c r="K2039" s="17"/>
      <c r="L2039" s="17"/>
      <c r="AA2039" s="16"/>
      <c r="AB2039" s="17"/>
      <c r="AC2039" s="17"/>
    </row>
    <row r="2040" spans="8:29">
      <c r="H2040" s="16"/>
      <c r="I2040" s="17"/>
      <c r="J2040" s="17"/>
      <c r="K2040" s="17"/>
      <c r="L2040" s="17"/>
      <c r="AA2040" s="16"/>
      <c r="AB2040" s="17"/>
      <c r="AC2040" s="17"/>
    </row>
    <row r="2041" spans="8:29">
      <c r="H2041" s="16"/>
      <c r="I2041" s="17"/>
      <c r="J2041" s="17"/>
      <c r="K2041" s="17"/>
      <c r="L2041" s="17"/>
      <c r="AA2041" s="16"/>
      <c r="AB2041" s="17"/>
      <c r="AC2041" s="17"/>
    </row>
    <row r="2042" spans="8:29">
      <c r="H2042" s="16"/>
      <c r="I2042" s="17"/>
      <c r="J2042" s="17"/>
      <c r="K2042" s="17"/>
      <c r="L2042" s="17"/>
      <c r="AA2042" s="16"/>
      <c r="AB2042" s="17"/>
      <c r="AC2042" s="17"/>
    </row>
    <row r="2043" spans="8:29">
      <c r="H2043" s="16"/>
      <c r="I2043" s="17"/>
      <c r="J2043" s="17"/>
      <c r="K2043" s="17"/>
      <c r="L2043" s="17"/>
      <c r="AA2043" s="16"/>
      <c r="AB2043" s="17"/>
      <c r="AC2043" s="17"/>
    </row>
    <row r="2044" spans="8:29">
      <c r="H2044" s="16"/>
      <c r="I2044" s="17"/>
      <c r="J2044" s="17"/>
      <c r="K2044" s="17"/>
      <c r="L2044" s="17"/>
      <c r="AA2044" s="16"/>
      <c r="AB2044" s="17"/>
      <c r="AC2044" s="17"/>
    </row>
    <row r="2045" spans="8:29">
      <c r="H2045" s="16"/>
      <c r="I2045" s="17"/>
      <c r="J2045" s="17"/>
      <c r="K2045" s="17"/>
      <c r="L2045" s="17"/>
      <c r="AA2045" s="16"/>
      <c r="AB2045" s="17"/>
      <c r="AC2045" s="17"/>
    </row>
    <row r="2046" spans="8:29">
      <c r="H2046" s="16"/>
      <c r="I2046" s="17"/>
      <c r="J2046" s="17"/>
      <c r="K2046" s="17"/>
      <c r="L2046" s="17"/>
      <c r="AA2046" s="16"/>
      <c r="AB2046" s="17"/>
      <c r="AC2046" s="17"/>
    </row>
    <row r="2047" spans="8:29">
      <c r="H2047" s="16"/>
      <c r="I2047" s="17"/>
      <c r="J2047" s="17"/>
      <c r="K2047" s="17"/>
      <c r="L2047" s="17"/>
      <c r="AA2047" s="16"/>
      <c r="AB2047" s="17"/>
      <c r="AC2047" s="17"/>
    </row>
    <row r="2048" spans="8:29">
      <c r="H2048" s="16"/>
      <c r="I2048" s="17"/>
      <c r="J2048" s="17"/>
      <c r="K2048" s="17"/>
      <c r="L2048" s="17"/>
      <c r="AA2048" s="16"/>
      <c r="AB2048" s="17"/>
      <c r="AC2048" s="17"/>
    </row>
    <row r="2049" spans="8:29">
      <c r="H2049" s="16"/>
      <c r="I2049" s="17"/>
      <c r="J2049" s="17"/>
      <c r="K2049" s="17"/>
      <c r="L2049" s="17"/>
      <c r="AA2049" s="16"/>
      <c r="AB2049" s="17"/>
      <c r="AC2049" s="17"/>
    </row>
    <row r="2050" spans="8:29">
      <c r="H2050" s="16"/>
      <c r="I2050" s="17"/>
      <c r="J2050" s="17"/>
      <c r="K2050" s="17"/>
      <c r="L2050" s="17"/>
      <c r="AA2050" s="16"/>
      <c r="AB2050" s="17"/>
      <c r="AC2050" s="17"/>
    </row>
    <row r="2051" spans="8:29">
      <c r="H2051" s="16"/>
      <c r="I2051" s="17"/>
      <c r="J2051" s="17"/>
      <c r="K2051" s="17"/>
      <c r="L2051" s="17"/>
      <c r="AA2051" s="16"/>
      <c r="AB2051" s="17"/>
      <c r="AC2051" s="17"/>
    </row>
    <row r="2052" spans="8:29">
      <c r="H2052" s="16"/>
      <c r="I2052" s="17"/>
      <c r="J2052" s="17"/>
      <c r="K2052" s="17"/>
      <c r="L2052" s="17"/>
      <c r="AA2052" s="16"/>
      <c r="AB2052" s="17"/>
      <c r="AC2052" s="17"/>
    </row>
    <row r="2053" spans="8:29">
      <c r="H2053" s="16"/>
      <c r="I2053" s="17"/>
      <c r="J2053" s="17"/>
      <c r="K2053" s="17"/>
      <c r="L2053" s="17"/>
      <c r="AA2053" s="16"/>
      <c r="AB2053" s="17"/>
      <c r="AC2053" s="17"/>
    </row>
    <row r="2054" spans="8:29">
      <c r="H2054" s="16"/>
      <c r="I2054" s="17"/>
      <c r="J2054" s="17"/>
      <c r="K2054" s="17"/>
      <c r="L2054" s="17"/>
      <c r="AA2054" s="16"/>
      <c r="AB2054" s="17"/>
      <c r="AC2054" s="17"/>
    </row>
    <row r="2055" spans="8:29">
      <c r="H2055" s="16"/>
      <c r="I2055" s="17"/>
      <c r="J2055" s="17"/>
      <c r="K2055" s="17"/>
      <c r="L2055" s="17"/>
      <c r="AA2055" s="16"/>
      <c r="AB2055" s="17"/>
      <c r="AC2055" s="17"/>
    </row>
    <row r="2056" spans="8:29">
      <c r="H2056" s="16"/>
      <c r="I2056" s="17"/>
      <c r="J2056" s="17"/>
      <c r="K2056" s="17"/>
      <c r="L2056" s="17"/>
      <c r="AA2056" s="16"/>
      <c r="AB2056" s="17"/>
      <c r="AC2056" s="17"/>
    </row>
    <row r="2057" spans="8:29">
      <c r="H2057" s="16"/>
      <c r="I2057" s="17"/>
      <c r="J2057" s="17"/>
      <c r="K2057" s="17"/>
      <c r="L2057" s="17"/>
      <c r="AA2057" s="16"/>
      <c r="AB2057" s="17"/>
      <c r="AC2057" s="17"/>
    </row>
    <row r="2058" spans="8:29">
      <c r="H2058" s="16"/>
      <c r="I2058" s="17"/>
      <c r="J2058" s="17"/>
      <c r="K2058" s="17"/>
      <c r="L2058" s="17"/>
      <c r="AA2058" s="16"/>
      <c r="AB2058" s="17"/>
      <c r="AC2058" s="17"/>
    </row>
    <row r="2059" spans="8:29">
      <c r="H2059" s="16"/>
      <c r="I2059" s="17"/>
      <c r="J2059" s="17"/>
      <c r="K2059" s="17"/>
      <c r="L2059" s="17"/>
      <c r="AA2059" s="16"/>
      <c r="AB2059" s="17"/>
      <c r="AC2059" s="17"/>
    </row>
    <row r="2060" spans="8:29">
      <c r="H2060" s="16"/>
      <c r="I2060" s="17"/>
      <c r="J2060" s="17"/>
      <c r="K2060" s="17"/>
      <c r="L2060" s="17"/>
      <c r="AA2060" s="16"/>
      <c r="AB2060" s="17"/>
      <c r="AC2060" s="17"/>
    </row>
    <row r="2061" spans="8:29">
      <c r="H2061" s="16"/>
      <c r="I2061" s="17"/>
      <c r="J2061" s="17"/>
      <c r="K2061" s="17"/>
      <c r="L2061" s="17"/>
      <c r="AA2061" s="16"/>
      <c r="AB2061" s="17"/>
      <c r="AC2061" s="17"/>
    </row>
    <row r="2062" spans="8:29">
      <c r="H2062" s="16"/>
      <c r="I2062" s="17"/>
      <c r="J2062" s="17"/>
      <c r="K2062" s="17"/>
      <c r="L2062" s="17"/>
      <c r="AA2062" s="16"/>
      <c r="AB2062" s="17"/>
      <c r="AC2062" s="17"/>
    </row>
    <row r="2063" spans="8:29">
      <c r="H2063" s="16"/>
      <c r="I2063" s="17"/>
      <c r="J2063" s="17"/>
      <c r="K2063" s="17"/>
      <c r="L2063" s="17"/>
      <c r="AA2063" s="16"/>
      <c r="AB2063" s="17"/>
      <c r="AC2063" s="17"/>
    </row>
    <row r="2064" spans="8:29">
      <c r="H2064" s="16"/>
      <c r="I2064" s="17"/>
      <c r="J2064" s="17"/>
      <c r="K2064" s="17"/>
      <c r="L2064" s="17"/>
      <c r="AA2064" s="16"/>
      <c r="AB2064" s="17"/>
      <c r="AC2064" s="17"/>
    </row>
    <row r="2065" spans="8:29">
      <c r="H2065" s="16"/>
      <c r="I2065" s="17"/>
      <c r="J2065" s="17"/>
      <c r="K2065" s="17"/>
      <c r="L2065" s="17"/>
      <c r="AA2065" s="16"/>
      <c r="AB2065" s="17"/>
      <c r="AC2065" s="17"/>
    </row>
    <row r="2066" spans="8:29">
      <c r="H2066" s="16"/>
      <c r="I2066" s="17"/>
      <c r="J2066" s="17"/>
      <c r="K2066" s="17"/>
      <c r="L2066" s="17"/>
      <c r="AA2066" s="16"/>
      <c r="AB2066" s="17"/>
      <c r="AC2066" s="17"/>
    </row>
    <row r="2067" spans="8:29">
      <c r="H2067" s="16"/>
      <c r="I2067" s="17"/>
      <c r="J2067" s="17"/>
      <c r="K2067" s="17"/>
      <c r="L2067" s="17"/>
      <c r="AA2067" s="16"/>
      <c r="AB2067" s="17"/>
      <c r="AC2067" s="17"/>
    </row>
    <row r="2068" spans="8:29">
      <c r="H2068" s="16"/>
      <c r="I2068" s="17"/>
      <c r="J2068" s="17"/>
      <c r="K2068" s="17"/>
      <c r="L2068" s="17"/>
      <c r="AA2068" s="16"/>
      <c r="AB2068" s="17"/>
      <c r="AC2068" s="17"/>
    </row>
    <row r="2069" spans="8:29">
      <c r="H2069" s="16"/>
      <c r="I2069" s="17"/>
      <c r="J2069" s="17"/>
      <c r="K2069" s="17"/>
      <c r="L2069" s="17"/>
      <c r="AA2069" s="16"/>
      <c r="AB2069" s="17"/>
      <c r="AC2069" s="17"/>
    </row>
    <row r="2070" spans="8:29">
      <c r="H2070" s="16"/>
      <c r="I2070" s="17"/>
      <c r="J2070" s="17"/>
      <c r="K2070" s="17"/>
      <c r="L2070" s="17"/>
      <c r="AA2070" s="16"/>
      <c r="AB2070" s="17"/>
      <c r="AC2070" s="17"/>
    </row>
    <row r="2071" spans="8:29">
      <c r="H2071" s="16"/>
      <c r="I2071" s="17"/>
      <c r="J2071" s="17"/>
      <c r="K2071" s="17"/>
      <c r="L2071" s="17"/>
      <c r="AA2071" s="16"/>
      <c r="AB2071" s="17"/>
      <c r="AC2071" s="17"/>
    </row>
    <row r="2072" spans="8:29">
      <c r="H2072" s="16"/>
      <c r="I2072" s="17"/>
      <c r="J2072" s="17"/>
      <c r="K2072" s="17"/>
      <c r="L2072" s="17"/>
      <c r="AA2072" s="16"/>
      <c r="AB2072" s="17"/>
      <c r="AC2072" s="17"/>
    </row>
    <row r="2073" spans="8:29">
      <c r="H2073" s="16"/>
      <c r="I2073" s="17"/>
      <c r="J2073" s="17"/>
      <c r="K2073" s="17"/>
      <c r="L2073" s="17"/>
      <c r="AA2073" s="16"/>
      <c r="AB2073" s="17"/>
      <c r="AC2073" s="17"/>
    </row>
    <row r="2074" spans="8:29">
      <c r="H2074" s="16"/>
      <c r="I2074" s="17"/>
      <c r="J2074" s="17"/>
      <c r="K2074" s="17"/>
      <c r="L2074" s="17"/>
      <c r="AA2074" s="16"/>
      <c r="AB2074" s="17"/>
      <c r="AC2074" s="17"/>
    </row>
    <row r="2075" spans="8:29">
      <c r="H2075" s="16"/>
      <c r="I2075" s="17"/>
      <c r="J2075" s="17"/>
      <c r="K2075" s="17"/>
      <c r="L2075" s="17"/>
      <c r="AA2075" s="16"/>
      <c r="AB2075" s="17"/>
      <c r="AC2075" s="17"/>
    </row>
    <row r="2076" spans="8:29">
      <c r="H2076" s="16"/>
      <c r="I2076" s="17"/>
      <c r="J2076" s="17"/>
      <c r="K2076" s="17"/>
      <c r="L2076" s="17"/>
      <c r="AA2076" s="16"/>
      <c r="AB2076" s="17"/>
      <c r="AC2076" s="17"/>
    </row>
    <row r="2077" spans="8:29">
      <c r="H2077" s="16"/>
      <c r="I2077" s="17"/>
      <c r="J2077" s="17"/>
      <c r="K2077" s="17"/>
      <c r="L2077" s="17"/>
      <c r="AA2077" s="16"/>
      <c r="AB2077" s="17"/>
      <c r="AC2077" s="17"/>
    </row>
    <row r="2078" spans="8:29">
      <c r="H2078" s="16"/>
      <c r="I2078" s="17"/>
      <c r="J2078" s="17"/>
      <c r="K2078" s="17"/>
      <c r="L2078" s="17"/>
      <c r="AA2078" s="16"/>
      <c r="AB2078" s="17"/>
      <c r="AC2078" s="17"/>
    </row>
    <row r="2079" spans="8:29">
      <c r="H2079" s="16"/>
      <c r="I2079" s="17"/>
      <c r="J2079" s="17"/>
      <c r="K2079" s="17"/>
      <c r="L2079" s="17"/>
      <c r="AA2079" s="16"/>
      <c r="AB2079" s="17"/>
      <c r="AC2079" s="17"/>
    </row>
    <row r="2080" spans="8:29">
      <c r="H2080" s="16"/>
      <c r="I2080" s="17"/>
      <c r="J2080" s="17"/>
      <c r="K2080" s="17"/>
      <c r="L2080" s="17"/>
      <c r="AA2080" s="16"/>
      <c r="AB2080" s="17"/>
      <c r="AC2080" s="17"/>
    </row>
    <row r="2081" spans="8:29">
      <c r="H2081" s="16"/>
      <c r="I2081" s="17"/>
      <c r="J2081" s="17"/>
      <c r="K2081" s="17"/>
      <c r="L2081" s="17"/>
      <c r="AA2081" s="16"/>
      <c r="AB2081" s="17"/>
      <c r="AC2081" s="17"/>
    </row>
    <row r="2082" spans="8:29">
      <c r="H2082" s="16"/>
      <c r="I2082" s="17"/>
      <c r="J2082" s="17"/>
      <c r="K2082" s="17"/>
      <c r="L2082" s="17"/>
      <c r="AA2082" s="16"/>
      <c r="AB2082" s="17"/>
      <c r="AC2082" s="17"/>
    </row>
    <row r="2083" spans="8:29">
      <c r="H2083" s="16"/>
      <c r="I2083" s="17"/>
      <c r="J2083" s="17"/>
      <c r="K2083" s="17"/>
      <c r="L2083" s="17"/>
      <c r="AA2083" s="16"/>
      <c r="AB2083" s="17"/>
      <c r="AC2083" s="17"/>
    </row>
    <row r="2084" spans="8:29">
      <c r="H2084" s="16"/>
      <c r="I2084" s="17"/>
      <c r="J2084" s="17"/>
      <c r="K2084" s="17"/>
      <c r="L2084" s="17"/>
      <c r="AA2084" s="16"/>
      <c r="AB2084" s="17"/>
      <c r="AC2084" s="17"/>
    </row>
    <row r="2085" spans="8:29">
      <c r="H2085" s="16"/>
      <c r="I2085" s="17"/>
      <c r="J2085" s="17"/>
      <c r="K2085" s="17"/>
      <c r="L2085" s="17"/>
      <c r="AA2085" s="16"/>
      <c r="AB2085" s="17"/>
      <c r="AC2085" s="17"/>
    </row>
    <row r="2086" spans="8:29">
      <c r="H2086" s="16"/>
      <c r="I2086" s="17"/>
      <c r="J2086" s="17"/>
      <c r="K2086" s="17"/>
      <c r="L2086" s="17"/>
      <c r="AA2086" s="16"/>
      <c r="AB2086" s="17"/>
      <c r="AC2086" s="17"/>
    </row>
    <row r="2087" spans="8:29">
      <c r="H2087" s="16"/>
      <c r="I2087" s="17"/>
      <c r="J2087" s="17"/>
      <c r="K2087" s="17"/>
      <c r="L2087" s="17"/>
      <c r="AA2087" s="16"/>
      <c r="AB2087" s="17"/>
      <c r="AC2087" s="17"/>
    </row>
    <row r="2088" spans="8:29">
      <c r="H2088" s="16"/>
      <c r="I2088" s="17"/>
      <c r="J2088" s="17"/>
      <c r="K2088" s="17"/>
      <c r="L2088" s="17"/>
      <c r="AA2088" s="16"/>
      <c r="AB2088" s="17"/>
      <c r="AC2088" s="17"/>
    </row>
    <row r="2089" spans="8:29">
      <c r="H2089" s="16"/>
      <c r="I2089" s="17"/>
      <c r="J2089" s="17"/>
      <c r="K2089" s="17"/>
      <c r="L2089" s="17"/>
      <c r="AA2089" s="16"/>
      <c r="AB2089" s="17"/>
      <c r="AC2089" s="17"/>
    </row>
    <row r="2090" spans="8:29">
      <c r="H2090" s="16"/>
      <c r="I2090" s="17"/>
      <c r="J2090" s="17"/>
      <c r="K2090" s="17"/>
      <c r="L2090" s="17"/>
      <c r="AA2090" s="16"/>
      <c r="AB2090" s="17"/>
      <c r="AC2090" s="17"/>
    </row>
    <row r="2091" spans="8:29">
      <c r="H2091" s="16"/>
      <c r="I2091" s="17"/>
      <c r="J2091" s="17"/>
      <c r="K2091" s="17"/>
      <c r="L2091" s="17"/>
      <c r="AA2091" s="16"/>
      <c r="AB2091" s="17"/>
      <c r="AC2091" s="17"/>
    </row>
    <row r="2092" spans="8:29">
      <c r="H2092" s="16"/>
      <c r="I2092" s="17"/>
      <c r="J2092" s="17"/>
      <c r="K2092" s="17"/>
      <c r="L2092" s="17"/>
      <c r="AA2092" s="16"/>
      <c r="AB2092" s="17"/>
      <c r="AC2092" s="17"/>
    </row>
    <row r="2093" spans="8:29">
      <c r="H2093" s="16"/>
      <c r="I2093" s="17"/>
      <c r="J2093" s="17"/>
      <c r="K2093" s="17"/>
      <c r="L2093" s="17"/>
      <c r="AA2093" s="16"/>
      <c r="AB2093" s="17"/>
      <c r="AC2093" s="17"/>
    </row>
    <row r="2094" spans="8:29">
      <c r="H2094" s="16"/>
      <c r="I2094" s="17"/>
      <c r="J2094" s="17"/>
      <c r="K2094" s="17"/>
      <c r="L2094" s="17"/>
      <c r="AA2094" s="16"/>
      <c r="AB2094" s="17"/>
      <c r="AC2094" s="17"/>
    </row>
    <row r="2095" spans="8:29">
      <c r="H2095" s="16"/>
      <c r="I2095" s="17"/>
      <c r="J2095" s="17"/>
      <c r="K2095" s="17"/>
      <c r="L2095" s="17"/>
      <c r="AA2095" s="16"/>
      <c r="AB2095" s="17"/>
      <c r="AC2095" s="17"/>
    </row>
    <row r="2096" spans="8:29">
      <c r="H2096" s="16"/>
      <c r="I2096" s="17"/>
      <c r="J2096" s="17"/>
      <c r="K2096" s="17"/>
      <c r="L2096" s="17"/>
      <c r="AA2096" s="16"/>
      <c r="AB2096" s="17"/>
      <c r="AC2096" s="17"/>
    </row>
    <row r="2097" spans="8:29">
      <c r="H2097" s="16"/>
      <c r="I2097" s="17"/>
      <c r="J2097" s="17"/>
      <c r="K2097" s="17"/>
      <c r="L2097" s="17"/>
      <c r="AA2097" s="16"/>
      <c r="AB2097" s="17"/>
      <c r="AC2097" s="17"/>
    </row>
    <row r="2098" spans="8:29">
      <c r="H2098" s="16"/>
      <c r="I2098" s="17"/>
      <c r="J2098" s="17"/>
      <c r="K2098" s="17"/>
      <c r="L2098" s="17"/>
      <c r="AA2098" s="16"/>
      <c r="AB2098" s="17"/>
      <c r="AC2098" s="17"/>
    </row>
    <row r="2099" spans="8:29">
      <c r="H2099" s="16"/>
      <c r="I2099" s="17"/>
      <c r="J2099" s="17"/>
      <c r="K2099" s="17"/>
      <c r="L2099" s="17"/>
      <c r="AA2099" s="16"/>
      <c r="AB2099" s="17"/>
      <c r="AC2099" s="17"/>
    </row>
    <row r="2100" spans="8:29">
      <c r="H2100" s="16"/>
      <c r="I2100" s="17"/>
      <c r="J2100" s="17"/>
      <c r="K2100" s="17"/>
      <c r="L2100" s="17"/>
      <c r="AA2100" s="16"/>
      <c r="AB2100" s="17"/>
      <c r="AC2100" s="17"/>
    </row>
    <row r="2101" spans="8:29">
      <c r="H2101" s="16"/>
      <c r="I2101" s="17"/>
      <c r="J2101" s="17"/>
      <c r="K2101" s="17"/>
      <c r="L2101" s="17"/>
      <c r="AA2101" s="16"/>
      <c r="AB2101" s="17"/>
      <c r="AC2101" s="17"/>
    </row>
    <row r="2102" spans="8:29">
      <c r="H2102" s="16"/>
      <c r="I2102" s="17"/>
      <c r="J2102" s="17"/>
      <c r="K2102" s="17"/>
      <c r="L2102" s="17"/>
      <c r="AA2102" s="16"/>
      <c r="AB2102" s="17"/>
      <c r="AC2102" s="17"/>
    </row>
    <row r="2103" spans="8:29">
      <c r="H2103" s="16"/>
      <c r="I2103" s="17"/>
      <c r="J2103" s="17"/>
      <c r="K2103" s="17"/>
      <c r="L2103" s="17"/>
      <c r="AA2103" s="16"/>
      <c r="AB2103" s="17"/>
      <c r="AC2103" s="17"/>
    </row>
    <row r="2104" spans="8:29">
      <c r="H2104" s="16"/>
      <c r="I2104" s="17"/>
      <c r="J2104" s="17"/>
      <c r="K2104" s="17"/>
      <c r="L2104" s="17"/>
      <c r="AA2104" s="16"/>
      <c r="AB2104" s="17"/>
      <c r="AC2104" s="17"/>
    </row>
    <row r="2105" spans="8:29">
      <c r="H2105" s="16"/>
      <c r="I2105" s="17"/>
      <c r="J2105" s="17"/>
      <c r="K2105" s="17"/>
      <c r="L2105" s="17"/>
      <c r="AA2105" s="16"/>
      <c r="AB2105" s="17"/>
      <c r="AC2105" s="17"/>
    </row>
    <row r="2106" spans="8:29">
      <c r="H2106" s="16"/>
      <c r="I2106" s="17"/>
      <c r="J2106" s="17"/>
      <c r="K2106" s="17"/>
      <c r="L2106" s="17"/>
      <c r="AA2106" s="16"/>
      <c r="AB2106" s="17"/>
      <c r="AC2106" s="17"/>
    </row>
    <row r="2107" spans="8:29">
      <c r="H2107" s="16"/>
      <c r="I2107" s="17"/>
      <c r="J2107" s="17"/>
      <c r="K2107" s="17"/>
      <c r="L2107" s="17"/>
      <c r="AA2107" s="16"/>
      <c r="AB2107" s="17"/>
      <c r="AC2107" s="17"/>
    </row>
    <row r="2108" spans="8:29">
      <c r="H2108" s="16"/>
      <c r="I2108" s="17"/>
      <c r="J2108" s="17"/>
      <c r="K2108" s="17"/>
      <c r="L2108" s="17"/>
      <c r="AA2108" s="16"/>
      <c r="AB2108" s="17"/>
      <c r="AC2108" s="17"/>
    </row>
    <row r="2109" spans="8:29">
      <c r="H2109" s="16"/>
      <c r="I2109" s="17"/>
      <c r="J2109" s="17"/>
      <c r="K2109" s="17"/>
      <c r="L2109" s="17"/>
      <c r="AA2109" s="16"/>
      <c r="AB2109" s="17"/>
      <c r="AC2109" s="17"/>
    </row>
    <row r="2110" spans="8:29">
      <c r="H2110" s="16"/>
      <c r="I2110" s="17"/>
      <c r="J2110" s="17"/>
      <c r="K2110" s="17"/>
      <c r="L2110" s="17"/>
      <c r="AA2110" s="16"/>
      <c r="AB2110" s="17"/>
      <c r="AC2110" s="17"/>
    </row>
    <row r="2111" spans="8:29">
      <c r="H2111" s="16"/>
      <c r="I2111" s="17"/>
      <c r="J2111" s="17"/>
      <c r="K2111" s="17"/>
      <c r="L2111" s="17"/>
      <c r="AA2111" s="16"/>
      <c r="AB2111" s="17"/>
      <c r="AC2111" s="17"/>
    </row>
    <row r="2112" spans="8:29">
      <c r="H2112" s="16"/>
      <c r="I2112" s="17"/>
      <c r="J2112" s="17"/>
      <c r="K2112" s="17"/>
      <c r="L2112" s="17"/>
      <c r="AA2112" s="16"/>
      <c r="AB2112" s="17"/>
      <c r="AC2112" s="17"/>
    </row>
    <row r="2113" spans="8:29">
      <c r="H2113" s="16"/>
      <c r="I2113" s="17"/>
      <c r="J2113" s="17"/>
      <c r="K2113" s="17"/>
      <c r="L2113" s="17"/>
      <c r="AA2113" s="16"/>
      <c r="AB2113" s="17"/>
      <c r="AC2113" s="17"/>
    </row>
    <row r="2114" spans="8:29">
      <c r="H2114" s="16"/>
      <c r="I2114" s="17"/>
      <c r="J2114" s="17"/>
      <c r="K2114" s="17"/>
      <c r="L2114" s="17"/>
      <c r="AA2114" s="16"/>
      <c r="AB2114" s="17"/>
      <c r="AC2114" s="17"/>
    </row>
    <row r="2115" spans="8:29">
      <c r="H2115" s="16"/>
      <c r="I2115" s="17"/>
      <c r="J2115" s="17"/>
      <c r="K2115" s="17"/>
      <c r="L2115" s="17"/>
      <c r="AA2115" s="16"/>
      <c r="AB2115" s="17"/>
      <c r="AC2115" s="17"/>
    </row>
    <row r="2116" spans="8:29">
      <c r="H2116" s="16"/>
      <c r="I2116" s="17"/>
      <c r="J2116" s="17"/>
      <c r="K2116" s="17"/>
      <c r="L2116" s="17"/>
      <c r="AA2116" s="16"/>
      <c r="AB2116" s="17"/>
      <c r="AC2116" s="17"/>
    </row>
    <row r="2117" spans="8:29">
      <c r="H2117" s="16"/>
      <c r="I2117" s="17"/>
      <c r="J2117" s="17"/>
      <c r="K2117" s="17"/>
      <c r="L2117" s="17"/>
      <c r="AA2117" s="16"/>
      <c r="AB2117" s="17"/>
      <c r="AC2117" s="17"/>
    </row>
    <row r="2118" spans="8:29">
      <c r="H2118" s="16"/>
      <c r="I2118" s="17"/>
      <c r="J2118" s="17"/>
      <c r="K2118" s="17"/>
      <c r="L2118" s="17"/>
      <c r="AA2118" s="16"/>
      <c r="AB2118" s="17"/>
      <c r="AC2118" s="17"/>
    </row>
    <row r="2119" spans="8:29">
      <c r="H2119" s="16"/>
      <c r="I2119" s="17"/>
      <c r="J2119" s="17"/>
      <c r="K2119" s="17"/>
      <c r="L2119" s="17"/>
      <c r="AA2119" s="16"/>
      <c r="AB2119" s="17"/>
      <c r="AC2119" s="17"/>
    </row>
    <row r="2120" spans="8:29">
      <c r="H2120" s="16"/>
      <c r="I2120" s="17"/>
      <c r="J2120" s="17"/>
      <c r="K2120" s="17"/>
      <c r="L2120" s="17"/>
      <c r="AA2120" s="16"/>
      <c r="AB2120" s="17"/>
      <c r="AC2120" s="17"/>
    </row>
    <row r="2121" spans="8:29">
      <c r="H2121" s="16"/>
      <c r="I2121" s="17"/>
      <c r="J2121" s="17"/>
      <c r="K2121" s="17"/>
      <c r="L2121" s="17"/>
      <c r="AA2121" s="16"/>
      <c r="AB2121" s="17"/>
      <c r="AC2121" s="17"/>
    </row>
    <row r="2122" spans="8:29">
      <c r="H2122" s="16"/>
      <c r="I2122" s="17"/>
      <c r="J2122" s="17"/>
      <c r="K2122" s="17"/>
      <c r="L2122" s="17"/>
      <c r="AA2122" s="16"/>
      <c r="AB2122" s="17"/>
      <c r="AC2122" s="17"/>
    </row>
    <row r="2123" spans="8:29">
      <c r="H2123" s="16"/>
      <c r="I2123" s="17"/>
      <c r="J2123" s="17"/>
      <c r="K2123" s="17"/>
      <c r="L2123" s="17"/>
      <c r="AA2123" s="16"/>
      <c r="AB2123" s="17"/>
      <c r="AC2123" s="17"/>
    </row>
    <row r="2124" spans="8:29">
      <c r="H2124" s="16"/>
      <c r="I2124" s="17"/>
      <c r="J2124" s="17"/>
      <c r="K2124" s="17"/>
      <c r="L2124" s="17"/>
      <c r="AA2124" s="16"/>
      <c r="AB2124" s="17"/>
      <c r="AC2124" s="17"/>
    </row>
    <row r="2125" spans="8:29">
      <c r="H2125" s="16"/>
      <c r="I2125" s="17"/>
      <c r="J2125" s="17"/>
      <c r="K2125" s="17"/>
      <c r="L2125" s="17"/>
      <c r="AA2125" s="16"/>
      <c r="AB2125" s="17"/>
      <c r="AC2125" s="17"/>
    </row>
    <row r="2126" spans="8:29">
      <c r="H2126" s="16"/>
      <c r="I2126" s="17"/>
      <c r="J2126" s="17"/>
      <c r="K2126" s="17"/>
      <c r="L2126" s="17"/>
      <c r="AA2126" s="16"/>
      <c r="AB2126" s="17"/>
      <c r="AC2126" s="17"/>
    </row>
    <row r="2127" spans="8:29">
      <c r="H2127" s="16"/>
      <c r="I2127" s="17"/>
      <c r="J2127" s="17"/>
      <c r="K2127" s="17"/>
      <c r="L2127" s="17"/>
      <c r="AA2127" s="16"/>
      <c r="AB2127" s="17"/>
      <c r="AC2127" s="17"/>
    </row>
    <row r="2128" spans="8:29">
      <c r="H2128" s="16"/>
      <c r="I2128" s="17"/>
      <c r="J2128" s="17"/>
      <c r="K2128" s="17"/>
      <c r="L2128" s="17"/>
      <c r="AA2128" s="16"/>
      <c r="AB2128" s="17"/>
      <c r="AC2128" s="17"/>
    </row>
    <row r="2129" spans="8:29">
      <c r="H2129" s="16"/>
      <c r="I2129" s="17"/>
      <c r="J2129" s="17"/>
      <c r="K2129" s="17"/>
      <c r="L2129" s="17"/>
      <c r="AA2129" s="16"/>
      <c r="AB2129" s="17"/>
      <c r="AC2129" s="17"/>
    </row>
    <row r="2130" spans="8:29">
      <c r="H2130" s="16"/>
      <c r="I2130" s="17"/>
      <c r="J2130" s="17"/>
      <c r="K2130" s="17"/>
      <c r="L2130" s="17"/>
      <c r="AA2130" s="16"/>
      <c r="AB2130" s="17"/>
      <c r="AC2130" s="17"/>
    </row>
    <row r="2131" spans="8:29">
      <c r="H2131" s="16"/>
      <c r="I2131" s="17"/>
      <c r="J2131" s="17"/>
      <c r="K2131" s="17"/>
      <c r="L2131" s="17"/>
      <c r="AA2131" s="16"/>
      <c r="AB2131" s="17"/>
      <c r="AC2131" s="17"/>
    </row>
    <row r="2132" spans="8:29">
      <c r="H2132" s="16"/>
      <c r="I2132" s="17"/>
      <c r="J2132" s="17"/>
      <c r="K2132" s="17"/>
      <c r="L2132" s="17"/>
      <c r="AA2132" s="16"/>
      <c r="AB2132" s="17"/>
      <c r="AC2132" s="17"/>
    </row>
    <row r="2133" spans="8:29">
      <c r="H2133" s="16"/>
      <c r="I2133" s="17"/>
      <c r="J2133" s="17"/>
      <c r="K2133" s="17"/>
      <c r="L2133" s="17"/>
      <c r="AA2133" s="16"/>
      <c r="AB2133" s="17"/>
      <c r="AC2133" s="17"/>
    </row>
    <row r="2134" spans="8:29">
      <c r="H2134" s="16"/>
      <c r="I2134" s="17"/>
      <c r="J2134" s="17"/>
      <c r="K2134" s="17"/>
      <c r="L2134" s="17"/>
      <c r="AA2134" s="16"/>
      <c r="AB2134" s="17"/>
      <c r="AC2134" s="17"/>
    </row>
    <row r="2135" spans="8:29">
      <c r="H2135" s="16"/>
      <c r="I2135" s="17"/>
      <c r="J2135" s="17"/>
      <c r="K2135" s="17"/>
      <c r="L2135" s="17"/>
      <c r="AA2135" s="16"/>
      <c r="AB2135" s="17"/>
      <c r="AC2135" s="17"/>
    </row>
    <row r="2136" spans="8:29">
      <c r="H2136" s="16"/>
      <c r="I2136" s="17"/>
      <c r="J2136" s="17"/>
      <c r="K2136" s="17"/>
      <c r="L2136" s="17"/>
      <c r="AA2136" s="16"/>
      <c r="AB2136" s="17"/>
      <c r="AC2136" s="17"/>
    </row>
    <row r="2137" spans="8:29">
      <c r="H2137" s="16"/>
      <c r="I2137" s="17"/>
      <c r="J2137" s="17"/>
      <c r="K2137" s="17"/>
      <c r="L2137" s="17"/>
      <c r="AA2137" s="16"/>
      <c r="AB2137" s="17"/>
      <c r="AC2137" s="17"/>
    </row>
    <row r="2138" spans="8:29">
      <c r="H2138" s="16"/>
      <c r="I2138" s="17"/>
      <c r="J2138" s="17"/>
      <c r="K2138" s="17"/>
      <c r="L2138" s="17"/>
      <c r="AA2138" s="16"/>
      <c r="AB2138" s="17"/>
      <c r="AC2138" s="17"/>
    </row>
    <row r="2139" spans="8:29">
      <c r="H2139" s="16"/>
      <c r="I2139" s="17"/>
      <c r="J2139" s="17"/>
      <c r="K2139" s="17"/>
      <c r="L2139" s="17"/>
      <c r="AA2139" s="16"/>
      <c r="AB2139" s="17"/>
      <c r="AC2139" s="17"/>
    </row>
    <row r="2140" spans="8:29">
      <c r="H2140" s="16"/>
      <c r="I2140" s="17"/>
      <c r="J2140" s="17"/>
      <c r="K2140" s="17"/>
      <c r="L2140" s="17"/>
      <c r="AA2140" s="16"/>
      <c r="AB2140" s="17"/>
      <c r="AC2140" s="17"/>
    </row>
    <row r="2141" spans="8:29">
      <c r="H2141" s="16"/>
      <c r="I2141" s="17"/>
      <c r="J2141" s="17"/>
      <c r="K2141" s="17"/>
      <c r="L2141" s="17"/>
      <c r="AA2141" s="16"/>
      <c r="AB2141" s="17"/>
      <c r="AC2141" s="17"/>
    </row>
    <row r="2142" spans="8:29">
      <c r="H2142" s="16"/>
      <c r="I2142" s="17"/>
      <c r="J2142" s="17"/>
      <c r="K2142" s="17"/>
      <c r="L2142" s="17"/>
      <c r="AA2142" s="16"/>
      <c r="AB2142" s="17"/>
      <c r="AC2142" s="17"/>
    </row>
    <row r="2143" spans="8:29">
      <c r="H2143" s="16"/>
      <c r="I2143" s="17"/>
      <c r="J2143" s="17"/>
      <c r="K2143" s="17"/>
      <c r="L2143" s="17"/>
      <c r="AA2143" s="16"/>
      <c r="AB2143" s="17"/>
      <c r="AC2143" s="17"/>
    </row>
    <row r="2144" spans="8:29">
      <c r="H2144" s="16"/>
      <c r="I2144" s="17"/>
      <c r="J2144" s="17"/>
      <c r="K2144" s="17"/>
      <c r="L2144" s="17"/>
      <c r="AA2144" s="16"/>
      <c r="AB2144" s="17"/>
      <c r="AC2144" s="17"/>
    </row>
    <row r="2145" spans="8:29">
      <c r="H2145" s="16"/>
      <c r="I2145" s="17"/>
      <c r="J2145" s="17"/>
      <c r="K2145" s="17"/>
      <c r="L2145" s="17"/>
      <c r="AA2145" s="16"/>
      <c r="AB2145" s="17"/>
      <c r="AC2145" s="17"/>
    </row>
    <row r="2146" spans="8:29">
      <c r="H2146" s="16"/>
      <c r="I2146" s="17"/>
      <c r="J2146" s="17"/>
      <c r="K2146" s="17"/>
      <c r="L2146" s="17"/>
      <c r="AA2146" s="16"/>
      <c r="AB2146" s="17"/>
      <c r="AC2146" s="17"/>
    </row>
    <row r="2147" spans="8:29">
      <c r="H2147" s="16"/>
      <c r="I2147" s="17"/>
      <c r="J2147" s="17"/>
      <c r="K2147" s="17"/>
      <c r="L2147" s="17"/>
      <c r="AA2147" s="16"/>
      <c r="AB2147" s="17"/>
      <c r="AC2147" s="17"/>
    </row>
    <row r="2148" spans="8:29">
      <c r="H2148" s="16"/>
      <c r="I2148" s="17"/>
      <c r="J2148" s="17"/>
      <c r="K2148" s="17"/>
      <c r="L2148" s="17"/>
      <c r="AA2148" s="16"/>
      <c r="AB2148" s="17"/>
      <c r="AC2148" s="17"/>
    </row>
    <row r="2149" spans="8:29">
      <c r="H2149" s="16"/>
      <c r="I2149" s="17"/>
      <c r="J2149" s="17"/>
      <c r="K2149" s="17"/>
      <c r="L2149" s="17"/>
      <c r="AA2149" s="16"/>
      <c r="AB2149" s="17"/>
      <c r="AC2149" s="17"/>
    </row>
    <row r="2150" spans="8:29">
      <c r="H2150" s="16"/>
      <c r="I2150" s="17"/>
      <c r="J2150" s="17"/>
      <c r="K2150" s="17"/>
      <c r="L2150" s="17"/>
      <c r="AA2150" s="16"/>
      <c r="AB2150" s="17"/>
      <c r="AC2150" s="17"/>
    </row>
    <row r="2151" spans="8:29">
      <c r="H2151" s="16"/>
      <c r="I2151" s="17"/>
      <c r="J2151" s="17"/>
      <c r="K2151" s="17"/>
      <c r="L2151" s="17"/>
      <c r="AA2151" s="16"/>
      <c r="AB2151" s="17"/>
      <c r="AC2151" s="17"/>
    </row>
    <row r="2152" spans="8:29">
      <c r="H2152" s="16"/>
      <c r="I2152" s="17"/>
      <c r="J2152" s="17"/>
      <c r="K2152" s="17"/>
      <c r="L2152" s="17"/>
      <c r="AA2152" s="16"/>
      <c r="AB2152" s="17"/>
      <c r="AC2152" s="17"/>
    </row>
    <row r="2153" spans="8:29">
      <c r="H2153" s="16"/>
      <c r="I2153" s="17"/>
      <c r="J2153" s="17"/>
      <c r="K2153" s="17"/>
      <c r="L2153" s="17"/>
      <c r="AA2153" s="16"/>
      <c r="AB2153" s="17"/>
      <c r="AC2153" s="17"/>
    </row>
    <row r="2154" spans="8:29">
      <c r="H2154" s="16"/>
      <c r="I2154" s="17"/>
      <c r="J2154" s="17"/>
      <c r="K2154" s="17"/>
      <c r="L2154" s="17"/>
      <c r="AA2154" s="16"/>
      <c r="AB2154" s="17"/>
      <c r="AC2154" s="17"/>
    </row>
    <row r="2155" spans="8:29">
      <c r="H2155" s="16"/>
      <c r="I2155" s="17"/>
      <c r="J2155" s="17"/>
      <c r="K2155" s="17"/>
      <c r="L2155" s="17"/>
      <c r="AA2155" s="16"/>
      <c r="AB2155" s="17"/>
      <c r="AC2155" s="17"/>
    </row>
    <row r="2156" spans="8:29">
      <c r="H2156" s="16"/>
      <c r="I2156" s="17"/>
      <c r="J2156" s="17"/>
      <c r="K2156" s="17"/>
      <c r="L2156" s="17"/>
      <c r="AA2156" s="16"/>
      <c r="AB2156" s="17"/>
      <c r="AC2156" s="17"/>
    </row>
    <row r="2157" spans="8:29">
      <c r="H2157" s="16"/>
      <c r="I2157" s="17"/>
      <c r="J2157" s="17"/>
      <c r="K2157" s="17"/>
      <c r="L2157" s="17"/>
      <c r="AA2157" s="16"/>
      <c r="AB2157" s="17"/>
      <c r="AC2157" s="17"/>
    </row>
    <row r="2158" spans="8:29">
      <c r="H2158" s="16"/>
      <c r="I2158" s="17"/>
      <c r="J2158" s="17"/>
      <c r="K2158" s="17"/>
      <c r="L2158" s="17"/>
      <c r="AA2158" s="16"/>
      <c r="AB2158" s="17"/>
      <c r="AC2158" s="17"/>
    </row>
    <row r="2159" spans="8:29">
      <c r="H2159" s="16"/>
      <c r="I2159" s="17"/>
      <c r="J2159" s="17"/>
      <c r="K2159" s="17"/>
      <c r="L2159" s="17"/>
      <c r="AA2159" s="16"/>
      <c r="AB2159" s="17"/>
      <c r="AC2159" s="17"/>
    </row>
    <row r="2160" spans="8:29">
      <c r="H2160" s="16"/>
      <c r="I2160" s="17"/>
      <c r="J2160" s="17"/>
      <c r="K2160" s="17"/>
      <c r="L2160" s="17"/>
      <c r="AA2160" s="16"/>
      <c r="AB2160" s="17"/>
      <c r="AC2160" s="17"/>
    </row>
    <row r="2161" spans="8:29">
      <c r="H2161" s="16"/>
      <c r="I2161" s="17"/>
      <c r="J2161" s="17"/>
      <c r="K2161" s="17"/>
      <c r="L2161" s="17"/>
      <c r="AA2161" s="16"/>
      <c r="AB2161" s="17"/>
      <c r="AC2161" s="17"/>
    </row>
    <row r="2162" spans="8:29">
      <c r="H2162" s="16"/>
      <c r="I2162" s="17"/>
      <c r="J2162" s="17"/>
      <c r="K2162" s="17"/>
      <c r="L2162" s="17"/>
      <c r="AA2162" s="16"/>
      <c r="AB2162" s="17"/>
      <c r="AC2162" s="17"/>
    </row>
    <row r="2163" spans="8:29">
      <c r="H2163" s="16"/>
      <c r="I2163" s="17"/>
      <c r="J2163" s="17"/>
      <c r="K2163" s="17"/>
      <c r="L2163" s="17"/>
      <c r="AA2163" s="16"/>
      <c r="AB2163" s="17"/>
      <c r="AC2163" s="17"/>
    </row>
    <row r="2164" spans="8:29">
      <c r="H2164" s="16"/>
      <c r="I2164" s="17"/>
      <c r="J2164" s="17"/>
      <c r="K2164" s="17"/>
      <c r="L2164" s="17"/>
      <c r="AA2164" s="16"/>
      <c r="AB2164" s="17"/>
      <c r="AC2164" s="17"/>
    </row>
    <row r="2165" spans="8:29">
      <c r="H2165" s="16"/>
      <c r="I2165" s="17"/>
      <c r="J2165" s="17"/>
      <c r="K2165" s="17"/>
      <c r="L2165" s="17"/>
      <c r="AA2165" s="16"/>
      <c r="AB2165" s="17"/>
      <c r="AC2165" s="17"/>
    </row>
    <row r="2166" spans="8:29">
      <c r="H2166" s="16"/>
      <c r="I2166" s="17"/>
      <c r="J2166" s="17"/>
      <c r="K2166" s="17"/>
      <c r="L2166" s="17"/>
      <c r="AA2166" s="16"/>
      <c r="AB2166" s="17"/>
      <c r="AC2166" s="17"/>
    </row>
    <row r="2167" spans="8:29">
      <c r="H2167" s="16"/>
      <c r="I2167" s="17"/>
      <c r="J2167" s="17"/>
      <c r="K2167" s="17"/>
      <c r="L2167" s="17"/>
      <c r="AA2167" s="16"/>
      <c r="AB2167" s="17"/>
      <c r="AC2167" s="17"/>
    </row>
    <row r="2168" spans="8:29">
      <c r="H2168" s="16"/>
      <c r="I2168" s="17"/>
      <c r="J2168" s="17"/>
      <c r="K2168" s="17"/>
      <c r="L2168" s="17"/>
      <c r="AA2168" s="16"/>
      <c r="AB2168" s="17"/>
      <c r="AC2168" s="17"/>
    </row>
    <row r="2169" spans="8:29">
      <c r="H2169" s="16"/>
      <c r="I2169" s="17"/>
      <c r="J2169" s="17"/>
      <c r="K2169" s="17"/>
      <c r="L2169" s="17"/>
      <c r="AA2169" s="16"/>
      <c r="AB2169" s="17"/>
      <c r="AC2169" s="17"/>
    </row>
    <row r="2170" spans="8:29">
      <c r="H2170" s="16"/>
      <c r="I2170" s="17"/>
      <c r="J2170" s="17"/>
      <c r="K2170" s="17"/>
      <c r="L2170" s="17"/>
      <c r="AA2170" s="16"/>
      <c r="AB2170" s="17"/>
      <c r="AC2170" s="17"/>
    </row>
    <row r="2171" spans="8:29">
      <c r="H2171" s="16"/>
      <c r="I2171" s="17"/>
      <c r="J2171" s="17"/>
      <c r="K2171" s="17"/>
      <c r="L2171" s="17"/>
      <c r="AA2171" s="16"/>
      <c r="AB2171" s="17"/>
      <c r="AC2171" s="17"/>
    </row>
    <row r="2172" spans="8:29">
      <c r="H2172" s="16"/>
      <c r="I2172" s="17"/>
      <c r="J2172" s="17"/>
      <c r="K2172" s="17"/>
      <c r="L2172" s="17"/>
      <c r="AA2172" s="16"/>
      <c r="AB2172" s="17"/>
      <c r="AC2172" s="17"/>
    </row>
    <row r="2173" spans="8:29">
      <c r="H2173" s="16"/>
      <c r="I2173" s="17"/>
      <c r="J2173" s="17"/>
      <c r="K2173" s="17"/>
      <c r="L2173" s="17"/>
      <c r="AA2173" s="16"/>
      <c r="AB2173" s="17"/>
      <c r="AC2173" s="17"/>
    </row>
    <row r="2174" spans="8:29">
      <c r="H2174" s="16"/>
      <c r="I2174" s="17"/>
      <c r="J2174" s="17"/>
      <c r="K2174" s="17"/>
      <c r="L2174" s="17"/>
      <c r="AA2174" s="16"/>
      <c r="AB2174" s="17"/>
      <c r="AC2174" s="17"/>
    </row>
    <row r="2175" spans="8:29">
      <c r="H2175" s="16"/>
      <c r="I2175" s="17"/>
      <c r="J2175" s="17"/>
      <c r="K2175" s="17"/>
      <c r="L2175" s="17"/>
      <c r="AA2175" s="16"/>
      <c r="AB2175" s="17"/>
      <c r="AC2175" s="17"/>
    </row>
    <row r="2176" spans="8:29">
      <c r="H2176" s="16"/>
      <c r="I2176" s="17"/>
      <c r="J2176" s="17"/>
      <c r="K2176" s="17"/>
      <c r="L2176" s="17"/>
      <c r="AA2176" s="16"/>
      <c r="AB2176" s="17"/>
      <c r="AC2176" s="17"/>
    </row>
    <row r="2177" spans="8:29">
      <c r="H2177" s="16"/>
      <c r="I2177" s="17"/>
      <c r="J2177" s="17"/>
      <c r="K2177" s="17"/>
      <c r="L2177" s="17"/>
      <c r="AA2177" s="16"/>
      <c r="AB2177" s="17"/>
      <c r="AC2177" s="17"/>
    </row>
    <row r="2178" spans="8:29">
      <c r="H2178" s="16"/>
      <c r="I2178" s="17"/>
      <c r="J2178" s="17"/>
      <c r="K2178" s="17"/>
      <c r="L2178" s="17"/>
      <c r="AA2178" s="16"/>
      <c r="AB2178" s="17"/>
      <c r="AC2178" s="17"/>
    </row>
    <row r="2179" spans="8:29">
      <c r="H2179" s="16"/>
      <c r="I2179" s="17"/>
      <c r="J2179" s="17"/>
      <c r="K2179" s="17"/>
      <c r="L2179" s="17"/>
      <c r="AA2179" s="16"/>
      <c r="AB2179" s="17"/>
      <c r="AC2179" s="17"/>
    </row>
    <row r="2180" spans="8:29">
      <c r="H2180" s="16"/>
      <c r="I2180" s="17"/>
      <c r="J2180" s="17"/>
      <c r="K2180" s="17"/>
      <c r="L2180" s="17"/>
      <c r="AA2180" s="16"/>
      <c r="AB2180" s="17"/>
      <c r="AC2180" s="17"/>
    </row>
    <row r="2181" spans="8:29">
      <c r="H2181" s="16"/>
      <c r="I2181" s="17"/>
      <c r="J2181" s="17"/>
      <c r="K2181" s="17"/>
      <c r="L2181" s="17"/>
      <c r="AA2181" s="16"/>
      <c r="AB2181" s="17"/>
      <c r="AC2181" s="17"/>
    </row>
    <row r="2182" spans="8:29">
      <c r="H2182" s="16"/>
      <c r="I2182" s="17"/>
      <c r="J2182" s="17"/>
      <c r="K2182" s="17"/>
      <c r="L2182" s="17"/>
      <c r="AA2182" s="16"/>
      <c r="AB2182" s="17"/>
      <c r="AC2182" s="17"/>
    </row>
    <row r="2183" spans="8:29">
      <c r="H2183" s="16"/>
      <c r="I2183" s="17"/>
      <c r="J2183" s="17"/>
      <c r="K2183" s="17"/>
      <c r="L2183" s="17"/>
      <c r="AA2183" s="16"/>
      <c r="AB2183" s="17"/>
      <c r="AC2183" s="17"/>
    </row>
    <row r="2184" spans="8:29">
      <c r="H2184" s="16"/>
      <c r="I2184" s="17"/>
      <c r="J2184" s="17"/>
      <c r="K2184" s="17"/>
      <c r="L2184" s="17"/>
      <c r="AA2184" s="16"/>
      <c r="AB2184" s="17"/>
      <c r="AC2184" s="17"/>
    </row>
    <row r="2185" spans="8:29">
      <c r="H2185" s="16"/>
      <c r="I2185" s="17"/>
      <c r="J2185" s="17"/>
      <c r="K2185" s="17"/>
      <c r="L2185" s="17"/>
      <c r="AA2185" s="16"/>
      <c r="AB2185" s="17"/>
      <c r="AC2185" s="17"/>
    </row>
    <row r="2186" spans="8:29">
      <c r="H2186" s="16"/>
      <c r="I2186" s="17"/>
      <c r="J2186" s="17"/>
      <c r="K2186" s="17"/>
      <c r="L2186" s="17"/>
      <c r="AA2186" s="16"/>
      <c r="AB2186" s="17"/>
      <c r="AC2186" s="17"/>
    </row>
    <row r="2187" spans="8:29">
      <c r="H2187" s="16"/>
      <c r="I2187" s="17"/>
      <c r="J2187" s="17"/>
      <c r="K2187" s="17"/>
      <c r="L2187" s="17"/>
      <c r="AA2187" s="16"/>
      <c r="AB2187" s="17"/>
      <c r="AC2187" s="17"/>
    </row>
    <row r="2188" spans="8:29">
      <c r="H2188" s="16"/>
      <c r="I2188" s="17"/>
      <c r="J2188" s="17"/>
      <c r="K2188" s="17"/>
      <c r="L2188" s="17"/>
      <c r="AA2188" s="16"/>
      <c r="AB2188" s="17"/>
      <c r="AC2188" s="17"/>
    </row>
    <row r="2189" spans="8:29">
      <c r="H2189" s="16"/>
      <c r="I2189" s="17"/>
      <c r="J2189" s="17"/>
      <c r="K2189" s="17"/>
      <c r="L2189" s="17"/>
      <c r="AA2189" s="16"/>
      <c r="AB2189" s="17"/>
      <c r="AC2189" s="17"/>
    </row>
    <row r="2190" spans="8:29">
      <c r="H2190" s="16"/>
      <c r="I2190" s="17"/>
      <c r="J2190" s="17"/>
      <c r="K2190" s="17"/>
      <c r="L2190" s="17"/>
      <c r="AA2190" s="16"/>
      <c r="AB2190" s="17"/>
      <c r="AC2190" s="17"/>
    </row>
    <row r="2191" spans="8:29">
      <c r="H2191" s="16"/>
      <c r="I2191" s="17"/>
      <c r="J2191" s="17"/>
      <c r="K2191" s="17"/>
      <c r="L2191" s="17"/>
      <c r="AA2191" s="16"/>
      <c r="AB2191" s="17"/>
      <c r="AC2191" s="17"/>
    </row>
    <row r="2192" spans="8:29">
      <c r="H2192" s="16"/>
      <c r="I2192" s="17"/>
      <c r="J2192" s="17"/>
      <c r="K2192" s="17"/>
      <c r="L2192" s="17"/>
      <c r="AA2192" s="16"/>
      <c r="AB2192" s="17"/>
      <c r="AC2192" s="17"/>
    </row>
    <row r="2193" spans="8:29">
      <c r="H2193" s="16"/>
      <c r="I2193" s="17"/>
      <c r="J2193" s="17"/>
      <c r="K2193" s="17"/>
      <c r="L2193" s="17"/>
      <c r="AA2193" s="16"/>
      <c r="AB2193" s="17"/>
      <c r="AC2193" s="17"/>
    </row>
    <row r="2194" spans="8:29">
      <c r="H2194" s="16"/>
      <c r="I2194" s="17"/>
      <c r="J2194" s="17"/>
      <c r="K2194" s="17"/>
      <c r="L2194" s="17"/>
      <c r="AA2194" s="16"/>
      <c r="AB2194" s="17"/>
      <c r="AC2194" s="17"/>
    </row>
    <row r="2195" spans="8:29">
      <c r="H2195" s="16"/>
      <c r="I2195" s="17"/>
      <c r="J2195" s="17"/>
      <c r="K2195" s="17"/>
      <c r="L2195" s="17"/>
      <c r="AA2195" s="16"/>
      <c r="AB2195" s="17"/>
      <c r="AC2195" s="17"/>
    </row>
    <row r="2196" spans="8:29">
      <c r="H2196" s="16"/>
      <c r="I2196" s="17"/>
      <c r="J2196" s="17"/>
      <c r="K2196" s="17"/>
      <c r="L2196" s="17"/>
      <c r="AA2196" s="16"/>
      <c r="AB2196" s="17"/>
      <c r="AC2196" s="17"/>
    </row>
    <row r="2197" spans="8:29">
      <c r="H2197" s="16"/>
      <c r="I2197" s="17"/>
      <c r="J2197" s="17"/>
      <c r="K2197" s="17"/>
      <c r="L2197" s="17"/>
      <c r="AA2197" s="16"/>
      <c r="AB2197" s="17"/>
      <c r="AC2197" s="17"/>
    </row>
    <row r="2198" spans="8:29">
      <c r="H2198" s="16"/>
      <c r="I2198" s="17"/>
      <c r="J2198" s="17"/>
      <c r="K2198" s="17"/>
      <c r="L2198" s="17"/>
      <c r="AA2198" s="16"/>
      <c r="AB2198" s="17"/>
      <c r="AC2198" s="17"/>
    </row>
    <row r="2199" spans="8:29">
      <c r="H2199" s="16"/>
      <c r="I2199" s="17"/>
      <c r="J2199" s="17"/>
      <c r="K2199" s="17"/>
      <c r="L2199" s="17"/>
      <c r="AA2199" s="16"/>
      <c r="AB2199" s="17"/>
      <c r="AC2199" s="17"/>
    </row>
    <row r="2200" spans="8:29">
      <c r="H2200" s="16"/>
      <c r="I2200" s="17"/>
      <c r="J2200" s="17"/>
      <c r="K2200" s="17"/>
      <c r="L2200" s="17"/>
      <c r="AA2200" s="16"/>
      <c r="AB2200" s="17"/>
      <c r="AC2200" s="17"/>
    </row>
    <row r="2201" spans="8:29">
      <c r="H2201" s="16"/>
      <c r="I2201" s="17"/>
      <c r="J2201" s="17"/>
      <c r="K2201" s="17"/>
      <c r="L2201" s="17"/>
      <c r="AA2201" s="16"/>
      <c r="AB2201" s="17"/>
      <c r="AC2201" s="17"/>
    </row>
    <row r="2202" spans="8:29">
      <c r="H2202" s="16"/>
      <c r="I2202" s="17"/>
      <c r="J2202" s="17"/>
      <c r="K2202" s="17"/>
      <c r="L2202" s="17"/>
      <c r="AA2202" s="16"/>
      <c r="AB2202" s="17"/>
      <c r="AC2202" s="17"/>
    </row>
    <row r="2203" spans="8:29">
      <c r="H2203" s="16"/>
      <c r="I2203" s="17"/>
      <c r="J2203" s="17"/>
      <c r="K2203" s="17"/>
      <c r="L2203" s="17"/>
      <c r="AA2203" s="16"/>
      <c r="AB2203" s="17"/>
      <c r="AC2203" s="17"/>
    </row>
    <row r="2204" spans="8:29">
      <c r="H2204" s="16"/>
      <c r="I2204" s="17"/>
      <c r="J2204" s="17"/>
      <c r="K2204" s="17"/>
      <c r="L2204" s="17"/>
      <c r="AA2204" s="16"/>
      <c r="AB2204" s="17"/>
      <c r="AC2204" s="17"/>
    </row>
    <row r="2205" spans="8:29">
      <c r="H2205" s="16"/>
      <c r="I2205" s="17"/>
      <c r="J2205" s="17"/>
      <c r="K2205" s="17"/>
      <c r="L2205" s="17"/>
      <c r="AA2205" s="16"/>
      <c r="AB2205" s="17"/>
      <c r="AC2205" s="17"/>
    </row>
    <row r="2206" spans="8:29">
      <c r="H2206" s="16"/>
      <c r="I2206" s="17"/>
      <c r="J2206" s="17"/>
      <c r="K2206" s="17"/>
      <c r="L2206" s="17"/>
      <c r="AA2206" s="16"/>
      <c r="AB2206" s="17"/>
      <c r="AC2206" s="17"/>
    </row>
    <row r="2207" spans="8:29">
      <c r="H2207" s="16"/>
      <c r="I2207" s="17"/>
      <c r="J2207" s="17"/>
      <c r="K2207" s="17"/>
      <c r="L2207" s="17"/>
      <c r="AA2207" s="16"/>
      <c r="AB2207" s="17"/>
      <c r="AC2207" s="17"/>
    </row>
    <row r="2208" spans="8:29">
      <c r="H2208" s="16"/>
      <c r="I2208" s="17"/>
      <c r="J2208" s="17"/>
      <c r="K2208" s="17"/>
      <c r="L2208" s="17"/>
      <c r="AA2208" s="16"/>
      <c r="AB2208" s="17"/>
      <c r="AC2208" s="17"/>
    </row>
    <row r="2209" spans="8:29">
      <c r="H2209" s="16"/>
      <c r="I2209" s="17"/>
      <c r="J2209" s="17"/>
      <c r="K2209" s="17"/>
      <c r="L2209" s="17"/>
      <c r="AA2209" s="16"/>
      <c r="AB2209" s="17"/>
      <c r="AC2209" s="17"/>
    </row>
    <row r="2210" spans="8:29">
      <c r="H2210" s="16"/>
      <c r="I2210" s="17"/>
      <c r="J2210" s="17"/>
      <c r="K2210" s="17"/>
      <c r="L2210" s="17"/>
      <c r="AA2210" s="16"/>
      <c r="AB2210" s="17"/>
      <c r="AC2210" s="17"/>
    </row>
    <row r="2211" spans="8:29">
      <c r="H2211" s="16"/>
      <c r="I2211" s="17"/>
      <c r="J2211" s="17"/>
      <c r="K2211" s="17"/>
      <c r="L2211" s="17"/>
      <c r="AA2211" s="16"/>
      <c r="AB2211" s="17"/>
      <c r="AC2211" s="17"/>
    </row>
    <row r="2212" spans="8:29">
      <c r="H2212" s="16"/>
      <c r="I2212" s="17"/>
      <c r="J2212" s="17"/>
      <c r="K2212" s="17"/>
      <c r="L2212" s="17"/>
      <c r="AA2212" s="16"/>
      <c r="AB2212" s="17"/>
      <c r="AC2212" s="17"/>
    </row>
    <row r="2213" spans="8:29">
      <c r="H2213" s="16"/>
      <c r="I2213" s="17"/>
      <c r="J2213" s="17"/>
      <c r="K2213" s="17"/>
      <c r="L2213" s="17"/>
      <c r="AA2213" s="16"/>
      <c r="AB2213" s="17"/>
      <c r="AC2213" s="17"/>
    </row>
    <row r="2214" spans="8:29">
      <c r="H2214" s="16"/>
      <c r="I2214" s="17"/>
      <c r="J2214" s="17"/>
      <c r="K2214" s="17"/>
      <c r="L2214" s="17"/>
      <c r="AA2214" s="16"/>
      <c r="AB2214" s="17"/>
      <c r="AC2214" s="17"/>
    </row>
    <row r="2215" spans="8:29">
      <c r="H2215" s="16"/>
      <c r="I2215" s="17"/>
      <c r="J2215" s="17"/>
      <c r="K2215" s="17"/>
      <c r="L2215" s="17"/>
      <c r="AA2215" s="16"/>
      <c r="AB2215" s="17"/>
      <c r="AC2215" s="17"/>
    </row>
    <row r="2216" spans="8:29">
      <c r="H2216" s="16"/>
      <c r="I2216" s="17"/>
      <c r="J2216" s="17"/>
      <c r="K2216" s="17"/>
      <c r="L2216" s="17"/>
      <c r="AA2216" s="16"/>
      <c r="AB2216" s="17"/>
      <c r="AC2216" s="17"/>
    </row>
    <row r="2217" spans="8:29">
      <c r="H2217" s="16"/>
      <c r="I2217" s="17"/>
      <c r="J2217" s="17"/>
      <c r="K2217" s="17"/>
      <c r="L2217" s="17"/>
      <c r="AA2217" s="16"/>
      <c r="AB2217" s="17"/>
      <c r="AC2217" s="17"/>
    </row>
    <row r="2218" spans="8:29">
      <c r="H2218" s="16"/>
      <c r="I2218" s="17"/>
      <c r="J2218" s="17"/>
      <c r="K2218" s="17"/>
      <c r="L2218" s="17"/>
      <c r="AA2218" s="16"/>
      <c r="AB2218" s="17"/>
      <c r="AC2218" s="17"/>
    </row>
    <row r="2219" spans="8:29">
      <c r="H2219" s="16"/>
      <c r="I2219" s="17"/>
      <c r="J2219" s="17"/>
      <c r="K2219" s="17"/>
      <c r="L2219" s="17"/>
      <c r="AA2219" s="16"/>
      <c r="AB2219" s="17"/>
      <c r="AC2219" s="17"/>
    </row>
    <row r="2220" spans="8:29">
      <c r="H2220" s="16"/>
      <c r="I2220" s="17"/>
      <c r="J2220" s="17"/>
      <c r="K2220" s="17"/>
      <c r="L2220" s="17"/>
      <c r="AA2220" s="16"/>
      <c r="AB2220" s="17"/>
      <c r="AC2220" s="17"/>
    </row>
    <row r="2221" spans="8:29">
      <c r="H2221" s="16"/>
      <c r="I2221" s="17"/>
      <c r="J2221" s="17"/>
      <c r="K2221" s="17"/>
      <c r="L2221" s="17"/>
      <c r="AA2221" s="16"/>
      <c r="AB2221" s="17"/>
      <c r="AC2221" s="17"/>
    </row>
    <row r="2222" spans="8:29">
      <c r="H2222" s="16"/>
      <c r="I2222" s="17"/>
      <c r="J2222" s="17"/>
      <c r="K2222" s="17"/>
      <c r="L2222" s="17"/>
      <c r="AA2222" s="16"/>
      <c r="AB2222" s="17"/>
      <c r="AC2222" s="17"/>
    </row>
    <row r="2223" spans="8:29">
      <c r="H2223" s="16"/>
      <c r="I2223" s="17"/>
      <c r="J2223" s="17"/>
      <c r="K2223" s="17"/>
      <c r="L2223" s="17"/>
      <c r="AA2223" s="16"/>
      <c r="AB2223" s="17"/>
      <c r="AC2223" s="17"/>
    </row>
    <row r="2224" spans="8:29">
      <c r="H2224" s="16"/>
      <c r="I2224" s="17"/>
      <c r="J2224" s="17"/>
      <c r="K2224" s="17"/>
      <c r="L2224" s="17"/>
      <c r="AA2224" s="16"/>
      <c r="AB2224" s="17"/>
      <c r="AC2224" s="17"/>
    </row>
    <row r="2225" spans="8:29">
      <c r="H2225" s="16"/>
      <c r="I2225" s="17"/>
      <c r="J2225" s="17"/>
      <c r="K2225" s="17"/>
      <c r="L2225" s="17"/>
      <c r="AA2225" s="16"/>
      <c r="AB2225" s="17"/>
      <c r="AC2225" s="17"/>
    </row>
    <row r="2226" spans="8:29">
      <c r="H2226" s="16"/>
      <c r="I2226" s="17"/>
      <c r="J2226" s="17"/>
      <c r="K2226" s="17"/>
      <c r="L2226" s="17"/>
      <c r="AA2226" s="16"/>
      <c r="AB2226" s="17"/>
      <c r="AC2226" s="17"/>
    </row>
    <row r="2227" spans="8:29">
      <c r="H2227" s="16"/>
      <c r="I2227" s="17"/>
      <c r="J2227" s="17"/>
      <c r="K2227" s="17"/>
      <c r="L2227" s="17"/>
      <c r="AA2227" s="16"/>
      <c r="AB2227" s="17"/>
      <c r="AC2227" s="17"/>
    </row>
    <row r="2228" spans="8:29">
      <c r="H2228" s="16"/>
      <c r="I2228" s="17"/>
      <c r="J2228" s="17"/>
      <c r="K2228" s="17"/>
      <c r="L2228" s="17"/>
      <c r="AA2228" s="16"/>
      <c r="AB2228" s="17"/>
      <c r="AC2228" s="17"/>
    </row>
    <row r="2229" spans="8:29">
      <c r="H2229" s="16"/>
      <c r="I2229" s="17"/>
      <c r="J2229" s="17"/>
      <c r="K2229" s="17"/>
      <c r="L2229" s="17"/>
      <c r="AA2229" s="16"/>
      <c r="AB2229" s="17"/>
      <c r="AC2229" s="17"/>
    </row>
    <row r="2230" spans="8:29">
      <c r="H2230" s="16"/>
      <c r="I2230" s="17"/>
      <c r="J2230" s="17"/>
      <c r="K2230" s="17"/>
      <c r="L2230" s="17"/>
      <c r="AA2230" s="16"/>
      <c r="AB2230" s="17"/>
      <c r="AC2230" s="17"/>
    </row>
    <row r="2231" spans="8:29">
      <c r="H2231" s="16"/>
      <c r="I2231" s="17"/>
      <c r="J2231" s="17"/>
      <c r="K2231" s="17"/>
      <c r="L2231" s="17"/>
      <c r="AA2231" s="16"/>
      <c r="AB2231" s="17"/>
      <c r="AC2231" s="17"/>
    </row>
    <row r="2232" spans="8:29">
      <c r="H2232" s="16"/>
      <c r="I2232" s="17"/>
      <c r="J2232" s="17"/>
      <c r="K2232" s="17"/>
      <c r="L2232" s="17"/>
      <c r="AA2232" s="16"/>
      <c r="AB2232" s="17"/>
      <c r="AC2232" s="17"/>
    </row>
    <row r="2233" spans="8:29">
      <c r="H2233" s="16"/>
      <c r="I2233" s="17"/>
      <c r="J2233" s="17"/>
      <c r="K2233" s="17"/>
      <c r="L2233" s="17"/>
      <c r="AA2233" s="16"/>
      <c r="AB2233" s="17"/>
      <c r="AC2233" s="17"/>
    </row>
    <row r="2234" spans="8:29">
      <c r="H2234" s="16"/>
      <c r="I2234" s="17"/>
      <c r="J2234" s="17"/>
      <c r="K2234" s="17"/>
      <c r="L2234" s="17"/>
      <c r="AA2234" s="16"/>
      <c r="AB2234" s="17"/>
      <c r="AC2234" s="17"/>
    </row>
    <row r="2235" spans="8:29">
      <c r="H2235" s="16"/>
      <c r="I2235" s="17"/>
      <c r="J2235" s="17"/>
      <c r="K2235" s="17"/>
      <c r="L2235" s="17"/>
      <c r="AA2235" s="16"/>
      <c r="AB2235" s="17"/>
      <c r="AC2235" s="17"/>
    </row>
    <row r="2236" spans="8:29">
      <c r="H2236" s="16"/>
      <c r="I2236" s="17"/>
      <c r="J2236" s="17"/>
      <c r="K2236" s="17"/>
      <c r="L2236" s="17"/>
      <c r="AA2236" s="16"/>
      <c r="AB2236" s="17"/>
      <c r="AC2236" s="17"/>
    </row>
    <row r="2237" spans="8:29">
      <c r="H2237" s="16"/>
      <c r="I2237" s="17"/>
      <c r="J2237" s="17"/>
      <c r="K2237" s="17"/>
      <c r="L2237" s="17"/>
      <c r="AA2237" s="16"/>
      <c r="AB2237" s="17"/>
      <c r="AC2237" s="17"/>
    </row>
    <row r="2238" spans="8:29">
      <c r="H2238" s="16"/>
      <c r="I2238" s="17"/>
      <c r="J2238" s="17"/>
      <c r="K2238" s="17"/>
      <c r="L2238" s="17"/>
      <c r="AA2238" s="16"/>
      <c r="AB2238" s="17"/>
      <c r="AC2238" s="17"/>
    </row>
    <row r="2239" spans="8:29">
      <c r="H2239" s="16"/>
      <c r="I2239" s="17"/>
      <c r="J2239" s="17"/>
      <c r="K2239" s="17"/>
      <c r="L2239" s="17"/>
      <c r="AA2239" s="16"/>
      <c r="AB2239" s="17"/>
      <c r="AC2239" s="17"/>
    </row>
    <row r="2240" spans="8:29">
      <c r="H2240" s="16"/>
      <c r="I2240" s="17"/>
      <c r="J2240" s="17"/>
      <c r="K2240" s="17"/>
      <c r="L2240" s="17"/>
      <c r="AA2240" s="16"/>
      <c r="AB2240" s="17"/>
      <c r="AC2240" s="17"/>
    </row>
    <row r="2241" spans="8:29">
      <c r="H2241" s="16"/>
      <c r="I2241" s="17"/>
      <c r="J2241" s="17"/>
      <c r="K2241" s="17"/>
      <c r="L2241" s="17"/>
      <c r="AA2241" s="16"/>
      <c r="AB2241" s="17"/>
      <c r="AC2241" s="17"/>
    </row>
    <row r="2242" spans="8:29">
      <c r="H2242" s="16"/>
      <c r="I2242" s="17"/>
      <c r="J2242" s="17"/>
      <c r="K2242" s="17"/>
      <c r="L2242" s="17"/>
      <c r="AA2242" s="16"/>
      <c r="AB2242" s="17"/>
      <c r="AC2242" s="17"/>
    </row>
    <row r="2243" spans="8:29">
      <c r="H2243" s="16"/>
      <c r="I2243" s="17"/>
      <c r="J2243" s="17"/>
      <c r="K2243" s="17"/>
      <c r="L2243" s="17"/>
      <c r="AA2243" s="16"/>
      <c r="AB2243" s="17"/>
      <c r="AC2243" s="17"/>
    </row>
    <row r="2244" spans="8:29">
      <c r="H2244" s="16"/>
      <c r="I2244" s="17"/>
      <c r="J2244" s="17"/>
      <c r="K2244" s="17"/>
      <c r="L2244" s="17"/>
      <c r="AA2244" s="16"/>
      <c r="AB2244" s="17"/>
      <c r="AC2244" s="17"/>
    </row>
    <row r="2245" spans="8:29">
      <c r="H2245" s="16"/>
      <c r="I2245" s="17"/>
      <c r="J2245" s="17"/>
      <c r="K2245" s="17"/>
      <c r="L2245" s="17"/>
      <c r="AA2245" s="16"/>
      <c r="AB2245" s="17"/>
      <c r="AC2245" s="17"/>
    </row>
    <row r="2246" spans="8:29">
      <c r="H2246" s="16"/>
      <c r="I2246" s="17"/>
      <c r="J2246" s="17"/>
      <c r="K2246" s="17"/>
      <c r="L2246" s="17"/>
      <c r="AA2246" s="16"/>
      <c r="AB2246" s="17"/>
      <c r="AC2246" s="17"/>
    </row>
    <row r="2247" spans="8:29">
      <c r="H2247" s="16"/>
      <c r="I2247" s="17"/>
      <c r="J2247" s="17"/>
      <c r="K2247" s="17"/>
      <c r="L2247" s="17"/>
      <c r="AA2247" s="16"/>
      <c r="AB2247" s="17"/>
      <c r="AC2247" s="17"/>
    </row>
    <row r="2248" spans="8:29">
      <c r="H2248" s="16"/>
      <c r="I2248" s="17"/>
      <c r="J2248" s="17"/>
      <c r="K2248" s="17"/>
      <c r="L2248" s="17"/>
      <c r="AA2248" s="16"/>
      <c r="AB2248" s="17"/>
      <c r="AC2248" s="17"/>
    </row>
    <row r="2249" spans="8:29">
      <c r="H2249" s="16"/>
      <c r="I2249" s="17"/>
      <c r="J2249" s="17"/>
      <c r="K2249" s="17"/>
      <c r="L2249" s="17"/>
      <c r="AA2249" s="16"/>
      <c r="AB2249" s="17"/>
      <c r="AC2249" s="17"/>
    </row>
    <row r="2250" spans="8:29">
      <c r="H2250" s="16"/>
      <c r="I2250" s="17"/>
      <c r="J2250" s="17"/>
      <c r="K2250" s="17"/>
      <c r="L2250" s="17"/>
      <c r="AA2250" s="16"/>
      <c r="AB2250" s="17"/>
      <c r="AC2250" s="17"/>
    </row>
    <row r="2251" spans="8:29">
      <c r="H2251" s="16"/>
      <c r="I2251" s="17"/>
      <c r="J2251" s="17"/>
      <c r="K2251" s="17"/>
      <c r="L2251" s="17"/>
      <c r="AA2251" s="16"/>
      <c r="AB2251" s="17"/>
      <c r="AC2251" s="17"/>
    </row>
    <row r="2252" spans="8:29">
      <c r="H2252" s="16"/>
      <c r="I2252" s="17"/>
      <c r="J2252" s="17"/>
      <c r="K2252" s="17"/>
      <c r="L2252" s="17"/>
      <c r="AA2252" s="16"/>
      <c r="AB2252" s="17"/>
      <c r="AC2252" s="17"/>
    </row>
    <row r="2253" spans="8:29">
      <c r="H2253" s="16"/>
      <c r="I2253" s="17"/>
      <c r="J2253" s="17"/>
      <c r="K2253" s="17"/>
      <c r="L2253" s="17"/>
      <c r="AA2253" s="16"/>
      <c r="AB2253" s="17"/>
      <c r="AC2253" s="17"/>
    </row>
    <row r="2254" spans="8:29">
      <c r="H2254" s="16"/>
      <c r="I2254" s="17"/>
      <c r="J2254" s="17"/>
      <c r="K2254" s="17"/>
      <c r="L2254" s="17"/>
      <c r="AA2254" s="16"/>
      <c r="AB2254" s="17"/>
      <c r="AC2254" s="17"/>
    </row>
    <row r="2255" spans="8:29">
      <c r="H2255" s="16"/>
      <c r="I2255" s="17"/>
      <c r="J2255" s="17"/>
      <c r="K2255" s="17"/>
      <c r="L2255" s="17"/>
      <c r="AA2255" s="16"/>
      <c r="AB2255" s="17"/>
      <c r="AC2255" s="17"/>
    </row>
    <row r="2256" spans="8:29">
      <c r="H2256" s="16"/>
      <c r="I2256" s="17"/>
      <c r="J2256" s="17"/>
      <c r="K2256" s="17"/>
      <c r="L2256" s="17"/>
      <c r="AA2256" s="16"/>
      <c r="AB2256" s="17"/>
      <c r="AC2256" s="17"/>
    </row>
    <row r="2257" spans="8:29">
      <c r="H2257" s="16"/>
      <c r="I2257" s="17"/>
      <c r="J2257" s="17"/>
      <c r="K2257" s="17"/>
      <c r="L2257" s="17"/>
      <c r="AA2257" s="16"/>
      <c r="AB2257" s="17"/>
      <c r="AC2257" s="17"/>
    </row>
    <row r="2258" spans="8:29">
      <c r="H2258" s="16"/>
      <c r="I2258" s="17"/>
      <c r="J2258" s="17"/>
      <c r="K2258" s="17"/>
      <c r="L2258" s="17"/>
      <c r="AA2258" s="16"/>
      <c r="AB2258" s="17"/>
      <c r="AC2258" s="17"/>
    </row>
    <row r="2259" spans="8:29">
      <c r="H2259" s="16"/>
      <c r="I2259" s="17"/>
      <c r="J2259" s="17"/>
      <c r="K2259" s="17"/>
      <c r="L2259" s="17"/>
      <c r="AA2259" s="16"/>
      <c r="AB2259" s="17"/>
      <c r="AC2259" s="17"/>
    </row>
    <row r="2260" spans="8:29">
      <c r="H2260" s="16"/>
      <c r="I2260" s="17"/>
      <c r="J2260" s="17"/>
      <c r="K2260" s="17"/>
      <c r="L2260" s="17"/>
      <c r="AA2260" s="16"/>
      <c r="AB2260" s="17"/>
      <c r="AC2260" s="17"/>
    </row>
    <row r="2261" spans="8:29">
      <c r="H2261" s="16"/>
      <c r="I2261" s="17"/>
      <c r="J2261" s="17"/>
      <c r="K2261" s="17"/>
      <c r="L2261" s="17"/>
      <c r="AA2261" s="16"/>
      <c r="AB2261" s="17"/>
      <c r="AC2261" s="17"/>
    </row>
    <row r="2262" spans="8:29">
      <c r="H2262" s="16"/>
      <c r="I2262" s="17"/>
      <c r="J2262" s="17"/>
      <c r="K2262" s="17"/>
      <c r="L2262" s="17"/>
      <c r="AA2262" s="16"/>
      <c r="AB2262" s="17"/>
      <c r="AC2262" s="17"/>
    </row>
    <row r="2263" spans="8:29">
      <c r="H2263" s="16"/>
      <c r="I2263" s="17"/>
      <c r="J2263" s="17"/>
      <c r="K2263" s="17"/>
      <c r="L2263" s="17"/>
      <c r="AA2263" s="16"/>
      <c r="AB2263" s="17"/>
      <c r="AC2263" s="17"/>
    </row>
    <row r="2264" spans="8:29">
      <c r="H2264" s="16"/>
      <c r="I2264" s="17"/>
      <c r="J2264" s="17"/>
      <c r="K2264" s="17"/>
      <c r="L2264" s="17"/>
      <c r="AA2264" s="16"/>
      <c r="AB2264" s="17"/>
      <c r="AC2264" s="17"/>
    </row>
    <row r="2265" spans="8:29">
      <c r="H2265" s="16"/>
      <c r="I2265" s="17"/>
      <c r="J2265" s="17"/>
      <c r="K2265" s="17"/>
      <c r="L2265" s="17"/>
      <c r="AA2265" s="16"/>
      <c r="AB2265" s="17"/>
      <c r="AC2265" s="17"/>
    </row>
    <row r="2266" spans="8:29">
      <c r="H2266" s="16"/>
      <c r="I2266" s="17"/>
      <c r="J2266" s="17"/>
      <c r="K2266" s="17"/>
      <c r="L2266" s="17"/>
      <c r="AA2266" s="16"/>
      <c r="AB2266" s="17"/>
      <c r="AC2266" s="17"/>
    </row>
    <row r="2267" spans="8:29">
      <c r="H2267" s="16"/>
      <c r="I2267" s="17"/>
      <c r="J2267" s="17"/>
      <c r="K2267" s="17"/>
      <c r="L2267" s="17"/>
      <c r="AA2267" s="16"/>
      <c r="AB2267" s="17"/>
      <c r="AC2267" s="17"/>
    </row>
    <row r="2268" spans="8:29">
      <c r="H2268" s="16"/>
      <c r="I2268" s="17"/>
      <c r="J2268" s="17"/>
      <c r="K2268" s="17"/>
      <c r="L2268" s="17"/>
      <c r="AA2268" s="16"/>
      <c r="AB2268" s="17"/>
      <c r="AC2268" s="17"/>
    </row>
    <row r="2269" spans="8:29">
      <c r="H2269" s="16"/>
      <c r="I2269" s="17"/>
      <c r="J2269" s="17"/>
      <c r="K2269" s="17"/>
      <c r="L2269" s="17"/>
      <c r="AA2269" s="16"/>
      <c r="AB2269" s="17"/>
      <c r="AC2269" s="17"/>
    </row>
    <row r="2270" spans="8:29">
      <c r="H2270" s="16"/>
      <c r="I2270" s="17"/>
      <c r="J2270" s="17"/>
      <c r="K2270" s="17"/>
      <c r="L2270" s="17"/>
      <c r="AA2270" s="16"/>
      <c r="AB2270" s="17"/>
      <c r="AC2270" s="17"/>
    </row>
    <row r="2271" spans="8:29">
      <c r="H2271" s="16"/>
      <c r="I2271" s="17"/>
      <c r="J2271" s="17"/>
      <c r="K2271" s="17"/>
      <c r="L2271" s="17"/>
      <c r="AA2271" s="16"/>
      <c r="AB2271" s="17"/>
      <c r="AC2271" s="17"/>
    </row>
    <row r="2272" spans="8:29">
      <c r="H2272" s="16"/>
      <c r="I2272" s="17"/>
      <c r="J2272" s="17"/>
      <c r="K2272" s="17"/>
      <c r="L2272" s="17"/>
      <c r="AA2272" s="16"/>
      <c r="AB2272" s="17"/>
      <c r="AC2272" s="17"/>
    </row>
    <row r="2273" spans="8:29">
      <c r="H2273" s="16"/>
      <c r="I2273" s="17"/>
      <c r="J2273" s="17"/>
      <c r="K2273" s="17"/>
      <c r="L2273" s="17"/>
      <c r="AA2273" s="16"/>
      <c r="AB2273" s="17"/>
      <c r="AC2273" s="17"/>
    </row>
    <row r="2274" spans="8:29">
      <c r="H2274" s="16"/>
      <c r="I2274" s="17"/>
      <c r="J2274" s="17"/>
      <c r="K2274" s="17"/>
      <c r="L2274" s="17"/>
      <c r="AA2274" s="16"/>
      <c r="AB2274" s="17"/>
      <c r="AC2274" s="17"/>
    </row>
    <row r="2275" spans="8:29">
      <c r="H2275" s="16"/>
      <c r="I2275" s="17"/>
      <c r="J2275" s="17"/>
      <c r="K2275" s="17"/>
      <c r="L2275" s="17"/>
      <c r="AA2275" s="16"/>
      <c r="AB2275" s="17"/>
      <c r="AC2275" s="17"/>
    </row>
    <row r="2276" spans="8:29">
      <c r="H2276" s="16"/>
      <c r="I2276" s="17"/>
      <c r="J2276" s="17"/>
      <c r="K2276" s="17"/>
      <c r="L2276" s="17"/>
      <c r="AA2276" s="16"/>
      <c r="AB2276" s="17"/>
      <c r="AC2276" s="17"/>
    </row>
    <row r="2277" spans="8:29">
      <c r="H2277" s="16"/>
      <c r="I2277" s="17"/>
      <c r="J2277" s="17"/>
      <c r="K2277" s="17"/>
      <c r="L2277" s="17"/>
      <c r="AA2277" s="16"/>
      <c r="AB2277" s="17"/>
      <c r="AC2277" s="17"/>
    </row>
    <row r="2278" spans="8:29">
      <c r="H2278" s="16"/>
      <c r="I2278" s="17"/>
      <c r="J2278" s="17"/>
      <c r="K2278" s="17"/>
      <c r="L2278" s="17"/>
      <c r="AA2278" s="16"/>
      <c r="AB2278" s="17"/>
      <c r="AC2278" s="17"/>
    </row>
    <row r="2279" spans="8:29">
      <c r="H2279" s="16"/>
      <c r="I2279" s="17"/>
      <c r="J2279" s="17"/>
      <c r="K2279" s="17"/>
      <c r="L2279" s="17"/>
      <c r="AA2279" s="16"/>
      <c r="AB2279" s="17"/>
      <c r="AC2279" s="17"/>
    </row>
    <row r="2280" spans="8:29">
      <c r="H2280" s="16"/>
      <c r="I2280" s="17"/>
      <c r="J2280" s="17"/>
      <c r="K2280" s="17"/>
      <c r="L2280" s="17"/>
      <c r="AA2280" s="16"/>
      <c r="AB2280" s="17"/>
      <c r="AC2280" s="17"/>
    </row>
    <row r="2281" spans="8:29">
      <c r="H2281" s="16"/>
      <c r="I2281" s="17"/>
      <c r="J2281" s="17"/>
      <c r="K2281" s="17"/>
      <c r="L2281" s="17"/>
      <c r="AA2281" s="16"/>
      <c r="AB2281" s="17"/>
      <c r="AC2281" s="17"/>
    </row>
    <row r="2282" spans="8:29">
      <c r="H2282" s="16"/>
      <c r="I2282" s="17"/>
      <c r="J2282" s="17"/>
      <c r="K2282" s="17"/>
      <c r="L2282" s="17"/>
      <c r="AA2282" s="16"/>
      <c r="AB2282" s="17"/>
      <c r="AC2282" s="17"/>
    </row>
    <row r="2283" spans="8:29">
      <c r="H2283" s="16"/>
      <c r="I2283" s="17"/>
      <c r="J2283" s="17"/>
      <c r="K2283" s="17"/>
      <c r="L2283" s="17"/>
      <c r="AA2283" s="16"/>
      <c r="AB2283" s="17"/>
      <c r="AC2283" s="17"/>
    </row>
    <row r="2284" spans="8:29">
      <c r="H2284" s="16"/>
      <c r="I2284" s="17"/>
      <c r="J2284" s="17"/>
      <c r="K2284" s="17"/>
      <c r="L2284" s="17"/>
      <c r="AA2284" s="16"/>
      <c r="AB2284" s="17"/>
      <c r="AC2284" s="17"/>
    </row>
    <row r="2285" spans="8:29">
      <c r="H2285" s="16"/>
      <c r="I2285" s="17"/>
      <c r="J2285" s="17"/>
      <c r="K2285" s="17"/>
      <c r="L2285" s="17"/>
      <c r="AA2285" s="16"/>
      <c r="AB2285" s="17"/>
      <c r="AC2285" s="17"/>
    </row>
    <row r="2286" spans="8:29">
      <c r="H2286" s="16"/>
      <c r="I2286" s="17"/>
      <c r="J2286" s="17"/>
      <c r="K2286" s="17"/>
      <c r="L2286" s="17"/>
      <c r="AA2286" s="16"/>
      <c r="AB2286" s="17"/>
      <c r="AC2286" s="17"/>
    </row>
    <row r="2287" spans="8:29">
      <c r="H2287" s="16"/>
      <c r="I2287" s="17"/>
      <c r="J2287" s="17"/>
      <c r="K2287" s="17"/>
      <c r="L2287" s="17"/>
      <c r="AA2287" s="16"/>
      <c r="AB2287" s="17"/>
      <c r="AC2287" s="17"/>
    </row>
    <row r="2288" spans="8:29">
      <c r="H2288" s="16"/>
      <c r="I2288" s="17"/>
      <c r="J2288" s="17"/>
      <c r="K2288" s="17"/>
      <c r="L2288" s="17"/>
      <c r="AA2288" s="16"/>
      <c r="AB2288" s="17"/>
      <c r="AC2288" s="17"/>
    </row>
    <row r="2289" spans="8:29">
      <c r="H2289" s="16"/>
      <c r="I2289" s="17"/>
      <c r="J2289" s="17"/>
      <c r="K2289" s="17"/>
      <c r="L2289" s="17"/>
      <c r="AA2289" s="16"/>
      <c r="AB2289" s="17"/>
      <c r="AC2289" s="17"/>
    </row>
    <row r="2290" spans="8:29">
      <c r="H2290" s="16"/>
      <c r="I2290" s="17"/>
      <c r="J2290" s="17"/>
      <c r="K2290" s="17"/>
      <c r="L2290" s="17"/>
      <c r="AA2290" s="16"/>
      <c r="AB2290" s="17"/>
      <c r="AC2290" s="17"/>
    </row>
    <row r="2291" spans="8:29">
      <c r="H2291" s="16"/>
      <c r="I2291" s="17"/>
      <c r="J2291" s="17"/>
      <c r="K2291" s="17"/>
      <c r="L2291" s="17"/>
      <c r="AA2291" s="16"/>
      <c r="AB2291" s="17"/>
      <c r="AC2291" s="17"/>
    </row>
    <row r="2292" spans="8:29">
      <c r="H2292" s="16"/>
      <c r="I2292" s="17"/>
      <c r="J2292" s="17"/>
      <c r="K2292" s="17"/>
      <c r="L2292" s="17"/>
      <c r="AA2292" s="16"/>
      <c r="AB2292" s="17"/>
      <c r="AC2292" s="17"/>
    </row>
    <row r="2293" spans="8:29">
      <c r="H2293" s="16"/>
      <c r="I2293" s="17"/>
      <c r="J2293" s="17"/>
      <c r="K2293" s="17"/>
      <c r="L2293" s="17"/>
      <c r="AA2293" s="16"/>
      <c r="AB2293" s="17"/>
      <c r="AC2293" s="17"/>
    </row>
    <row r="2294" spans="8:29">
      <c r="H2294" s="16"/>
      <c r="I2294" s="17"/>
      <c r="J2294" s="17"/>
      <c r="K2294" s="17"/>
      <c r="L2294" s="17"/>
      <c r="AA2294" s="16"/>
      <c r="AB2294" s="17"/>
      <c r="AC2294" s="17"/>
    </row>
    <row r="2295" spans="8:29">
      <c r="H2295" s="16"/>
      <c r="I2295" s="17"/>
      <c r="J2295" s="17"/>
      <c r="K2295" s="17"/>
      <c r="L2295" s="17"/>
      <c r="AA2295" s="16"/>
      <c r="AB2295" s="17"/>
      <c r="AC2295" s="17"/>
    </row>
    <row r="2296" spans="8:29">
      <c r="H2296" s="16"/>
      <c r="I2296" s="17"/>
      <c r="J2296" s="17"/>
      <c r="K2296" s="17"/>
      <c r="L2296" s="17"/>
      <c r="AA2296" s="16"/>
      <c r="AB2296" s="17"/>
      <c r="AC2296" s="17"/>
    </row>
    <row r="2297" spans="8:29">
      <c r="H2297" s="16"/>
      <c r="I2297" s="17"/>
      <c r="J2297" s="17"/>
      <c r="K2297" s="17"/>
      <c r="L2297" s="17"/>
      <c r="AA2297" s="16"/>
      <c r="AB2297" s="17"/>
      <c r="AC2297" s="17"/>
    </row>
    <row r="2298" spans="8:29">
      <c r="H2298" s="16"/>
      <c r="I2298" s="17"/>
      <c r="J2298" s="17"/>
      <c r="K2298" s="17"/>
      <c r="L2298" s="17"/>
      <c r="AA2298" s="16"/>
      <c r="AB2298" s="17"/>
      <c r="AC2298" s="17"/>
    </row>
    <row r="2299" spans="8:29">
      <c r="H2299" s="16"/>
      <c r="I2299" s="17"/>
      <c r="J2299" s="17"/>
      <c r="K2299" s="17"/>
      <c r="L2299" s="17"/>
      <c r="AA2299" s="16"/>
      <c r="AB2299" s="17"/>
      <c r="AC2299" s="17"/>
    </row>
    <row r="2300" spans="8:29">
      <c r="H2300" s="16"/>
      <c r="I2300" s="17"/>
      <c r="J2300" s="17"/>
      <c r="K2300" s="17"/>
      <c r="L2300" s="17"/>
      <c r="AA2300" s="16"/>
      <c r="AB2300" s="17"/>
      <c r="AC2300" s="17"/>
    </row>
    <row r="2301" spans="8:29">
      <c r="H2301" s="16"/>
      <c r="I2301" s="17"/>
      <c r="J2301" s="17"/>
      <c r="K2301" s="17"/>
      <c r="L2301" s="17"/>
      <c r="AA2301" s="16"/>
      <c r="AB2301" s="17"/>
      <c r="AC2301" s="17"/>
    </row>
    <row r="2302" spans="8:29">
      <c r="H2302" s="16"/>
      <c r="I2302" s="17"/>
      <c r="J2302" s="17"/>
      <c r="K2302" s="17"/>
      <c r="L2302" s="17"/>
      <c r="AA2302" s="16"/>
      <c r="AB2302" s="17"/>
      <c r="AC2302" s="17"/>
    </row>
    <row r="2303" spans="8:29">
      <c r="H2303" s="16"/>
      <c r="I2303" s="17"/>
      <c r="J2303" s="17"/>
      <c r="K2303" s="17"/>
      <c r="L2303" s="17"/>
      <c r="AA2303" s="16"/>
      <c r="AB2303" s="17"/>
      <c r="AC2303" s="17"/>
    </row>
    <row r="2304" spans="8:29">
      <c r="H2304" s="16"/>
      <c r="I2304" s="17"/>
      <c r="J2304" s="17"/>
      <c r="K2304" s="17"/>
      <c r="L2304" s="17"/>
      <c r="AA2304" s="16"/>
      <c r="AB2304" s="17"/>
      <c r="AC2304" s="17"/>
    </row>
    <row r="2305" spans="8:29">
      <c r="H2305" s="16"/>
      <c r="I2305" s="17"/>
      <c r="J2305" s="17"/>
      <c r="K2305" s="17"/>
      <c r="L2305" s="17"/>
      <c r="AA2305" s="16"/>
      <c r="AB2305" s="17"/>
      <c r="AC2305" s="17"/>
    </row>
    <row r="2306" spans="8:29">
      <c r="H2306" s="16"/>
      <c r="I2306" s="17"/>
      <c r="J2306" s="17"/>
      <c r="K2306" s="17"/>
      <c r="L2306" s="17"/>
      <c r="AA2306" s="16"/>
      <c r="AB2306" s="17"/>
      <c r="AC2306" s="17"/>
    </row>
    <row r="2307" spans="8:29">
      <c r="H2307" s="16"/>
      <c r="I2307" s="17"/>
      <c r="J2307" s="17"/>
      <c r="K2307" s="17"/>
      <c r="L2307" s="17"/>
      <c r="AA2307" s="16"/>
      <c r="AB2307" s="17"/>
      <c r="AC2307" s="17"/>
    </row>
    <row r="2308" spans="8:29">
      <c r="H2308" s="16"/>
      <c r="I2308" s="17"/>
      <c r="J2308" s="17"/>
      <c r="K2308" s="17"/>
      <c r="L2308" s="17"/>
      <c r="AA2308" s="16"/>
      <c r="AB2308" s="17"/>
      <c r="AC2308" s="17"/>
    </row>
    <row r="2309" spans="8:29">
      <c r="H2309" s="16"/>
      <c r="I2309" s="17"/>
      <c r="J2309" s="17"/>
      <c r="K2309" s="17"/>
      <c r="L2309" s="17"/>
      <c r="AA2309" s="16"/>
      <c r="AB2309" s="17"/>
      <c r="AC2309" s="17"/>
    </row>
    <row r="2310" spans="8:29">
      <c r="H2310" s="16"/>
      <c r="I2310" s="17"/>
      <c r="J2310" s="17"/>
      <c r="K2310" s="17"/>
      <c r="L2310" s="17"/>
      <c r="AA2310" s="16"/>
      <c r="AB2310" s="17"/>
      <c r="AC2310" s="17"/>
    </row>
    <row r="2311" spans="8:29">
      <c r="H2311" s="16"/>
      <c r="I2311" s="17"/>
      <c r="J2311" s="17"/>
      <c r="K2311" s="17"/>
      <c r="L2311" s="17"/>
      <c r="AA2311" s="16"/>
      <c r="AB2311" s="17"/>
      <c r="AC2311" s="17"/>
    </row>
    <row r="2312" spans="8:29">
      <c r="H2312" s="16"/>
      <c r="I2312" s="17"/>
      <c r="J2312" s="17"/>
      <c r="K2312" s="17"/>
      <c r="L2312" s="17"/>
      <c r="AA2312" s="16"/>
      <c r="AB2312" s="17"/>
      <c r="AC2312" s="17"/>
    </row>
    <row r="2313" spans="8:29">
      <c r="H2313" s="16"/>
      <c r="I2313" s="17"/>
      <c r="J2313" s="17"/>
      <c r="K2313" s="17"/>
      <c r="L2313" s="17"/>
      <c r="AA2313" s="16"/>
      <c r="AB2313" s="17"/>
      <c r="AC2313" s="17"/>
    </row>
    <row r="2314" spans="8:29">
      <c r="H2314" s="16"/>
      <c r="I2314" s="17"/>
      <c r="J2314" s="17"/>
      <c r="K2314" s="17"/>
      <c r="L2314" s="17"/>
      <c r="AA2314" s="16"/>
      <c r="AB2314" s="17"/>
      <c r="AC2314" s="17"/>
    </row>
    <row r="2315" spans="8:29">
      <c r="H2315" s="16"/>
      <c r="I2315" s="17"/>
      <c r="J2315" s="17"/>
      <c r="K2315" s="17"/>
      <c r="L2315" s="17"/>
      <c r="AA2315" s="16"/>
      <c r="AB2315" s="17"/>
      <c r="AC2315" s="17"/>
    </row>
    <row r="2316" spans="8:29">
      <c r="H2316" s="16"/>
      <c r="I2316" s="17"/>
      <c r="J2316" s="17"/>
      <c r="K2316" s="17"/>
      <c r="L2316" s="17"/>
      <c r="AA2316" s="16"/>
      <c r="AB2316" s="17"/>
      <c r="AC2316" s="17"/>
    </row>
    <row r="2317" spans="8:29">
      <c r="H2317" s="16"/>
      <c r="I2317" s="17"/>
      <c r="J2317" s="17"/>
      <c r="K2317" s="17"/>
      <c r="L2317" s="17"/>
      <c r="AA2317" s="16"/>
      <c r="AB2317" s="17"/>
      <c r="AC2317" s="17"/>
    </row>
    <row r="2318" spans="8:29">
      <c r="H2318" s="16"/>
      <c r="I2318" s="17"/>
      <c r="J2318" s="17"/>
      <c r="K2318" s="17"/>
      <c r="L2318" s="17"/>
      <c r="AA2318" s="16"/>
      <c r="AB2318" s="17"/>
      <c r="AC2318" s="17"/>
    </row>
    <row r="2319" spans="8:29">
      <c r="H2319" s="16"/>
      <c r="I2319" s="17"/>
      <c r="J2319" s="17"/>
      <c r="K2319" s="17"/>
      <c r="L2319" s="17"/>
      <c r="AA2319" s="16"/>
      <c r="AB2319" s="17"/>
      <c r="AC2319" s="17"/>
    </row>
    <row r="2320" spans="8:29">
      <c r="H2320" s="16"/>
      <c r="I2320" s="17"/>
      <c r="J2320" s="17"/>
      <c r="K2320" s="17"/>
      <c r="L2320" s="17"/>
      <c r="AA2320" s="16"/>
      <c r="AB2320" s="17"/>
      <c r="AC2320" s="17"/>
    </row>
    <row r="2321" spans="8:29">
      <c r="H2321" s="16"/>
      <c r="I2321" s="17"/>
      <c r="J2321" s="17"/>
      <c r="K2321" s="17"/>
      <c r="L2321" s="17"/>
      <c r="AA2321" s="16"/>
      <c r="AB2321" s="17"/>
      <c r="AC2321" s="17"/>
    </row>
    <row r="2322" spans="8:29">
      <c r="H2322" s="16"/>
      <c r="I2322" s="17"/>
      <c r="J2322" s="17"/>
      <c r="K2322" s="17"/>
      <c r="L2322" s="17"/>
      <c r="AA2322" s="16"/>
      <c r="AB2322" s="17"/>
      <c r="AC2322" s="17"/>
    </row>
    <row r="2323" spans="8:29">
      <c r="H2323" s="16"/>
      <c r="I2323" s="17"/>
      <c r="J2323" s="17"/>
      <c r="K2323" s="17"/>
      <c r="L2323" s="17"/>
      <c r="AA2323" s="16"/>
      <c r="AB2323" s="17"/>
      <c r="AC2323" s="17"/>
    </row>
    <row r="2324" spans="8:29">
      <c r="H2324" s="16"/>
      <c r="I2324" s="17"/>
      <c r="J2324" s="17"/>
      <c r="K2324" s="17"/>
      <c r="L2324" s="17"/>
      <c r="AA2324" s="16"/>
      <c r="AB2324" s="17"/>
      <c r="AC2324" s="17"/>
    </row>
    <row r="2325" spans="8:29">
      <c r="H2325" s="16"/>
      <c r="I2325" s="17"/>
      <c r="J2325" s="17"/>
      <c r="K2325" s="17"/>
      <c r="L2325" s="17"/>
      <c r="AA2325" s="16"/>
      <c r="AB2325" s="17"/>
      <c r="AC2325" s="17"/>
    </row>
    <row r="2326" spans="8:29">
      <c r="H2326" s="16"/>
      <c r="I2326" s="17"/>
      <c r="J2326" s="17"/>
      <c r="K2326" s="17"/>
      <c r="L2326" s="17"/>
      <c r="AA2326" s="16"/>
      <c r="AB2326" s="17"/>
      <c r="AC2326" s="17"/>
    </row>
    <row r="2327" spans="8:29">
      <c r="H2327" s="16"/>
      <c r="I2327" s="17"/>
      <c r="J2327" s="17"/>
      <c r="K2327" s="17"/>
      <c r="L2327" s="17"/>
      <c r="AA2327" s="16"/>
      <c r="AB2327" s="17"/>
      <c r="AC2327" s="17"/>
    </row>
    <row r="2328" spans="8:29">
      <c r="H2328" s="16"/>
      <c r="I2328" s="17"/>
      <c r="J2328" s="17"/>
      <c r="K2328" s="17"/>
      <c r="L2328" s="17"/>
      <c r="AA2328" s="16"/>
      <c r="AB2328" s="17"/>
      <c r="AC2328" s="17"/>
    </row>
    <row r="2329" spans="8:29">
      <c r="H2329" s="16"/>
      <c r="I2329" s="17"/>
      <c r="J2329" s="17"/>
      <c r="K2329" s="17"/>
      <c r="L2329" s="17"/>
      <c r="AA2329" s="16"/>
      <c r="AB2329" s="17"/>
      <c r="AC2329" s="17"/>
    </row>
    <row r="2330" spans="8:29">
      <c r="H2330" s="16"/>
      <c r="I2330" s="17"/>
      <c r="J2330" s="17"/>
      <c r="K2330" s="17"/>
      <c r="L2330" s="17"/>
      <c r="AA2330" s="16"/>
      <c r="AB2330" s="17"/>
      <c r="AC2330" s="17"/>
    </row>
    <row r="2331" spans="8:29">
      <c r="H2331" s="16"/>
      <c r="I2331" s="17"/>
      <c r="J2331" s="17"/>
      <c r="K2331" s="17"/>
      <c r="L2331" s="17"/>
      <c r="AA2331" s="16"/>
      <c r="AB2331" s="17"/>
      <c r="AC2331" s="17"/>
    </row>
    <row r="2332" spans="8:29">
      <c r="H2332" s="16"/>
      <c r="I2332" s="17"/>
      <c r="J2332" s="17"/>
      <c r="K2332" s="17"/>
      <c r="L2332" s="17"/>
      <c r="AA2332" s="16"/>
      <c r="AB2332" s="17"/>
      <c r="AC2332" s="17"/>
    </row>
    <row r="2333" spans="8:29">
      <c r="H2333" s="16"/>
      <c r="I2333" s="17"/>
      <c r="J2333" s="17"/>
      <c r="K2333" s="17"/>
      <c r="L2333" s="17"/>
      <c r="AA2333" s="16"/>
      <c r="AB2333" s="17"/>
      <c r="AC2333" s="17"/>
    </row>
    <row r="2334" spans="8:29">
      <c r="H2334" s="16"/>
      <c r="I2334" s="17"/>
      <c r="J2334" s="17"/>
      <c r="K2334" s="17"/>
      <c r="L2334" s="17"/>
      <c r="AA2334" s="16"/>
      <c r="AB2334" s="17"/>
      <c r="AC2334" s="17"/>
    </row>
    <row r="2335" spans="8:29">
      <c r="H2335" s="16"/>
      <c r="I2335" s="17"/>
      <c r="J2335" s="17"/>
      <c r="K2335" s="17"/>
      <c r="L2335" s="17"/>
      <c r="AA2335" s="16"/>
      <c r="AB2335" s="17"/>
      <c r="AC2335" s="17"/>
    </row>
    <row r="2336" spans="8:29">
      <c r="H2336" s="16"/>
      <c r="I2336" s="17"/>
      <c r="J2336" s="17"/>
      <c r="K2336" s="17"/>
      <c r="L2336" s="17"/>
      <c r="AA2336" s="16"/>
      <c r="AB2336" s="17"/>
      <c r="AC2336" s="17"/>
    </row>
    <row r="2337" spans="8:29">
      <c r="H2337" s="16"/>
      <c r="I2337" s="17"/>
      <c r="J2337" s="17"/>
      <c r="K2337" s="17"/>
      <c r="L2337" s="17"/>
      <c r="AA2337" s="16"/>
      <c r="AB2337" s="17"/>
      <c r="AC2337" s="17"/>
    </row>
    <row r="2338" spans="8:29">
      <c r="H2338" s="16"/>
      <c r="I2338" s="17"/>
      <c r="J2338" s="17"/>
      <c r="K2338" s="17"/>
      <c r="L2338" s="17"/>
      <c r="AA2338" s="16"/>
      <c r="AB2338" s="17"/>
      <c r="AC2338" s="17"/>
    </row>
    <row r="2339" spans="8:29">
      <c r="H2339" s="16"/>
      <c r="I2339" s="17"/>
      <c r="J2339" s="17"/>
      <c r="K2339" s="17"/>
      <c r="L2339" s="17"/>
      <c r="AA2339" s="16"/>
      <c r="AB2339" s="17"/>
      <c r="AC2339" s="17"/>
    </row>
    <row r="2340" spans="8:29">
      <c r="H2340" s="16"/>
      <c r="I2340" s="17"/>
      <c r="J2340" s="17"/>
      <c r="K2340" s="17"/>
      <c r="L2340" s="17"/>
      <c r="AA2340" s="16"/>
      <c r="AB2340" s="17"/>
      <c r="AC2340" s="17"/>
    </row>
    <row r="2341" spans="8:29">
      <c r="H2341" s="16"/>
      <c r="I2341" s="17"/>
      <c r="J2341" s="17"/>
      <c r="K2341" s="17"/>
      <c r="L2341" s="17"/>
      <c r="AA2341" s="16"/>
      <c r="AB2341" s="17"/>
      <c r="AC2341" s="17"/>
    </row>
    <row r="2342" spans="8:29">
      <c r="H2342" s="16"/>
      <c r="I2342" s="17"/>
      <c r="J2342" s="17"/>
      <c r="K2342" s="17"/>
      <c r="L2342" s="17"/>
      <c r="AA2342" s="16"/>
      <c r="AB2342" s="17"/>
      <c r="AC2342" s="17"/>
    </row>
    <row r="2343" spans="8:29">
      <c r="H2343" s="16"/>
      <c r="I2343" s="17"/>
      <c r="J2343" s="17"/>
      <c r="K2343" s="17"/>
      <c r="L2343" s="17"/>
      <c r="AA2343" s="16"/>
      <c r="AB2343" s="17"/>
      <c r="AC2343" s="17"/>
    </row>
    <row r="2344" spans="8:29">
      <c r="H2344" s="16"/>
      <c r="I2344" s="17"/>
      <c r="J2344" s="17"/>
      <c r="K2344" s="17"/>
      <c r="L2344" s="17"/>
      <c r="AA2344" s="16"/>
      <c r="AB2344" s="17"/>
      <c r="AC2344" s="17"/>
    </row>
    <row r="2345" spans="8:29">
      <c r="H2345" s="16"/>
      <c r="I2345" s="17"/>
      <c r="J2345" s="17"/>
      <c r="K2345" s="17"/>
      <c r="L2345" s="17"/>
      <c r="AA2345" s="16"/>
      <c r="AB2345" s="17"/>
      <c r="AC2345" s="17"/>
    </row>
    <row r="2346" spans="8:29">
      <c r="H2346" s="16"/>
      <c r="I2346" s="17"/>
      <c r="J2346" s="17"/>
      <c r="K2346" s="17"/>
      <c r="L2346" s="17"/>
      <c r="AA2346" s="16"/>
      <c r="AB2346" s="17"/>
      <c r="AC2346" s="17"/>
    </row>
    <row r="2347" spans="8:29">
      <c r="H2347" s="16"/>
      <c r="I2347" s="17"/>
      <c r="J2347" s="17"/>
      <c r="K2347" s="17"/>
      <c r="L2347" s="17"/>
      <c r="AA2347" s="16"/>
      <c r="AB2347" s="17"/>
      <c r="AC2347" s="17"/>
    </row>
    <row r="2348" spans="8:29">
      <c r="H2348" s="16"/>
      <c r="I2348" s="17"/>
      <c r="J2348" s="17"/>
      <c r="K2348" s="17"/>
      <c r="L2348" s="17"/>
      <c r="AA2348" s="16"/>
      <c r="AB2348" s="17"/>
      <c r="AC2348" s="17"/>
    </row>
    <row r="2349" spans="8:29">
      <c r="H2349" s="16"/>
      <c r="I2349" s="17"/>
      <c r="J2349" s="17"/>
      <c r="K2349" s="17"/>
      <c r="L2349" s="17"/>
      <c r="AA2349" s="16"/>
      <c r="AB2349" s="17"/>
      <c r="AC2349" s="17"/>
    </row>
    <row r="2350" spans="8:29">
      <c r="H2350" s="16"/>
      <c r="I2350" s="17"/>
      <c r="J2350" s="17"/>
      <c r="K2350" s="17"/>
      <c r="L2350" s="17"/>
      <c r="AA2350" s="16"/>
      <c r="AB2350" s="17"/>
      <c r="AC2350" s="17"/>
    </row>
    <row r="2351" spans="8:29">
      <c r="H2351" s="16"/>
      <c r="I2351" s="17"/>
      <c r="J2351" s="17"/>
      <c r="K2351" s="17"/>
      <c r="L2351" s="17"/>
      <c r="AA2351" s="16"/>
      <c r="AB2351" s="17"/>
      <c r="AC2351" s="17"/>
    </row>
    <row r="2352" spans="8:29">
      <c r="H2352" s="16"/>
      <c r="I2352" s="17"/>
      <c r="J2352" s="17"/>
      <c r="K2352" s="17"/>
      <c r="L2352" s="17"/>
      <c r="AA2352" s="16"/>
      <c r="AB2352" s="17"/>
      <c r="AC2352" s="17"/>
    </row>
    <row r="2353" spans="8:29">
      <c r="H2353" s="16"/>
      <c r="I2353" s="17"/>
      <c r="J2353" s="17"/>
      <c r="K2353" s="17"/>
      <c r="L2353" s="17"/>
      <c r="AA2353" s="16"/>
      <c r="AB2353" s="17"/>
      <c r="AC2353" s="17"/>
    </row>
    <row r="2354" spans="8:29">
      <c r="H2354" s="16"/>
      <c r="I2354" s="17"/>
      <c r="J2354" s="17"/>
      <c r="K2354" s="17"/>
      <c r="L2354" s="17"/>
      <c r="AA2354" s="16"/>
      <c r="AB2354" s="17"/>
      <c r="AC2354" s="17"/>
    </row>
    <row r="2355" spans="8:29">
      <c r="H2355" s="16"/>
      <c r="I2355" s="17"/>
      <c r="J2355" s="17"/>
      <c r="K2355" s="17"/>
      <c r="L2355" s="17"/>
      <c r="AA2355" s="16"/>
      <c r="AB2355" s="17"/>
      <c r="AC2355" s="17"/>
    </row>
    <row r="2356" spans="8:29">
      <c r="H2356" s="16"/>
      <c r="I2356" s="17"/>
      <c r="J2356" s="17"/>
      <c r="K2356" s="17"/>
      <c r="L2356" s="17"/>
      <c r="AA2356" s="16"/>
      <c r="AB2356" s="17"/>
      <c r="AC2356" s="17"/>
    </row>
    <row r="2357" spans="8:29">
      <c r="H2357" s="16"/>
      <c r="I2357" s="17"/>
      <c r="J2357" s="17"/>
      <c r="K2357" s="17"/>
      <c r="L2357" s="17"/>
      <c r="AA2357" s="16"/>
      <c r="AB2357" s="17"/>
      <c r="AC2357" s="17"/>
    </row>
    <row r="2358" spans="8:29">
      <c r="H2358" s="16"/>
      <c r="I2358" s="17"/>
      <c r="J2358" s="17"/>
      <c r="K2358" s="17"/>
      <c r="L2358" s="17"/>
      <c r="AA2358" s="16"/>
      <c r="AB2358" s="17"/>
      <c r="AC2358" s="17"/>
    </row>
    <row r="2359" spans="8:29">
      <c r="H2359" s="16"/>
      <c r="I2359" s="17"/>
      <c r="J2359" s="17"/>
      <c r="K2359" s="17"/>
      <c r="L2359" s="17"/>
      <c r="AA2359" s="16"/>
      <c r="AB2359" s="17"/>
      <c r="AC2359" s="17"/>
    </row>
    <row r="2360" spans="8:29">
      <c r="H2360" s="16"/>
      <c r="I2360" s="17"/>
      <c r="J2360" s="17"/>
      <c r="K2360" s="17"/>
      <c r="L2360" s="17"/>
      <c r="AA2360" s="16"/>
      <c r="AB2360" s="17"/>
      <c r="AC2360" s="17"/>
    </row>
    <row r="2361" spans="8:29">
      <c r="H2361" s="16"/>
      <c r="I2361" s="17"/>
      <c r="J2361" s="17"/>
      <c r="K2361" s="17"/>
      <c r="L2361" s="17"/>
      <c r="AA2361" s="16"/>
      <c r="AB2361" s="17"/>
      <c r="AC2361" s="17"/>
    </row>
    <row r="2362" spans="8:29">
      <c r="H2362" s="16"/>
      <c r="I2362" s="17"/>
      <c r="J2362" s="17"/>
      <c r="K2362" s="17"/>
      <c r="L2362" s="17"/>
      <c r="AA2362" s="16"/>
      <c r="AB2362" s="17"/>
      <c r="AC2362" s="17"/>
    </row>
    <row r="2363" spans="8:29">
      <c r="H2363" s="16"/>
      <c r="I2363" s="17"/>
      <c r="J2363" s="17"/>
      <c r="K2363" s="17"/>
      <c r="L2363" s="17"/>
      <c r="AA2363" s="16"/>
      <c r="AB2363" s="17"/>
      <c r="AC2363" s="17"/>
    </row>
    <row r="2364" spans="8:29">
      <c r="H2364" s="16"/>
      <c r="I2364" s="17"/>
      <c r="J2364" s="17"/>
      <c r="K2364" s="17"/>
      <c r="L2364" s="17"/>
      <c r="AA2364" s="16"/>
      <c r="AB2364" s="17"/>
      <c r="AC2364" s="17"/>
    </row>
    <row r="2365" spans="8:29">
      <c r="H2365" s="16"/>
      <c r="I2365" s="17"/>
      <c r="J2365" s="17"/>
      <c r="K2365" s="17"/>
      <c r="L2365" s="17"/>
      <c r="AA2365" s="16"/>
      <c r="AB2365" s="17"/>
      <c r="AC2365" s="17"/>
    </row>
    <row r="2366" spans="8:29">
      <c r="H2366" s="16"/>
      <c r="I2366" s="17"/>
      <c r="J2366" s="17"/>
      <c r="K2366" s="17"/>
      <c r="L2366" s="17"/>
      <c r="AA2366" s="16"/>
      <c r="AB2366" s="17"/>
      <c r="AC2366" s="17"/>
    </row>
    <row r="2367" spans="8:29">
      <c r="H2367" s="16"/>
      <c r="I2367" s="17"/>
      <c r="J2367" s="17"/>
      <c r="K2367" s="17"/>
      <c r="L2367" s="17"/>
      <c r="AA2367" s="16"/>
      <c r="AB2367" s="17"/>
      <c r="AC2367" s="17"/>
    </row>
    <row r="2368" spans="8:29">
      <c r="H2368" s="16"/>
      <c r="I2368" s="17"/>
      <c r="J2368" s="17"/>
      <c r="K2368" s="17"/>
      <c r="L2368" s="17"/>
      <c r="AA2368" s="16"/>
      <c r="AB2368" s="17"/>
      <c r="AC2368" s="17"/>
    </row>
    <row r="2369" spans="8:29">
      <c r="H2369" s="16"/>
      <c r="I2369" s="17"/>
      <c r="J2369" s="17"/>
      <c r="K2369" s="17"/>
      <c r="L2369" s="17"/>
      <c r="AA2369" s="16"/>
      <c r="AB2369" s="17"/>
      <c r="AC2369" s="17"/>
    </row>
    <row r="2370" spans="8:29">
      <c r="H2370" s="16"/>
      <c r="I2370" s="17"/>
      <c r="J2370" s="17"/>
      <c r="K2370" s="17"/>
      <c r="L2370" s="17"/>
      <c r="AA2370" s="16"/>
      <c r="AB2370" s="17"/>
      <c r="AC2370" s="17"/>
    </row>
    <row r="2371" spans="8:29">
      <c r="H2371" s="16"/>
      <c r="I2371" s="17"/>
      <c r="J2371" s="17"/>
      <c r="K2371" s="17"/>
      <c r="L2371" s="17"/>
      <c r="AA2371" s="16"/>
      <c r="AB2371" s="17"/>
      <c r="AC2371" s="17"/>
    </row>
    <row r="2372" spans="8:29">
      <c r="H2372" s="16"/>
      <c r="I2372" s="17"/>
      <c r="J2372" s="17"/>
      <c r="K2372" s="17"/>
      <c r="L2372" s="17"/>
      <c r="AA2372" s="16"/>
      <c r="AB2372" s="17"/>
      <c r="AC2372" s="17"/>
    </row>
    <row r="2373" spans="8:29">
      <c r="H2373" s="16"/>
      <c r="I2373" s="17"/>
      <c r="J2373" s="17"/>
      <c r="K2373" s="17"/>
      <c r="L2373" s="17"/>
      <c r="AA2373" s="16"/>
      <c r="AB2373" s="17"/>
      <c r="AC2373" s="17"/>
    </row>
    <row r="2374" spans="8:29">
      <c r="H2374" s="16"/>
      <c r="I2374" s="17"/>
      <c r="J2374" s="17"/>
      <c r="K2374" s="17"/>
      <c r="L2374" s="17"/>
      <c r="AA2374" s="16"/>
      <c r="AB2374" s="17"/>
      <c r="AC2374" s="17"/>
    </row>
    <row r="2375" spans="8:29">
      <c r="H2375" s="16"/>
      <c r="I2375" s="17"/>
      <c r="J2375" s="17"/>
      <c r="K2375" s="17"/>
      <c r="L2375" s="17"/>
      <c r="AA2375" s="16"/>
      <c r="AB2375" s="17"/>
      <c r="AC2375" s="17"/>
    </row>
    <row r="2376" spans="8:29">
      <c r="H2376" s="16"/>
      <c r="I2376" s="17"/>
      <c r="J2376" s="17"/>
      <c r="K2376" s="17"/>
      <c r="L2376" s="17"/>
      <c r="AA2376" s="16"/>
      <c r="AB2376" s="17"/>
      <c r="AC2376" s="17"/>
    </row>
    <row r="2377" spans="8:29">
      <c r="H2377" s="16"/>
      <c r="I2377" s="17"/>
      <c r="J2377" s="17"/>
      <c r="K2377" s="17"/>
      <c r="L2377" s="17"/>
      <c r="AA2377" s="16"/>
      <c r="AB2377" s="17"/>
      <c r="AC2377" s="17"/>
    </row>
    <row r="2378" spans="8:29">
      <c r="H2378" s="16"/>
      <c r="I2378" s="17"/>
      <c r="J2378" s="17"/>
      <c r="K2378" s="17"/>
      <c r="L2378" s="17"/>
      <c r="AA2378" s="16"/>
      <c r="AB2378" s="17"/>
      <c r="AC2378" s="17"/>
    </row>
    <row r="2379" spans="8:29">
      <c r="H2379" s="16"/>
      <c r="I2379" s="17"/>
      <c r="J2379" s="17"/>
      <c r="K2379" s="17"/>
      <c r="L2379" s="17"/>
      <c r="AA2379" s="16"/>
      <c r="AB2379" s="17"/>
      <c r="AC2379" s="17"/>
    </row>
    <row r="2380" spans="8:29">
      <c r="H2380" s="16"/>
      <c r="I2380" s="17"/>
      <c r="J2380" s="17"/>
      <c r="K2380" s="17"/>
      <c r="L2380" s="17"/>
      <c r="AA2380" s="16"/>
      <c r="AB2380" s="17"/>
      <c r="AC2380" s="17"/>
    </row>
    <row r="2381" spans="8:29">
      <c r="H2381" s="16"/>
      <c r="I2381" s="17"/>
      <c r="J2381" s="17"/>
      <c r="K2381" s="17"/>
      <c r="L2381" s="17"/>
      <c r="AA2381" s="16"/>
      <c r="AB2381" s="17"/>
      <c r="AC2381" s="17"/>
    </row>
    <row r="2382" spans="8:29">
      <c r="H2382" s="16"/>
      <c r="I2382" s="17"/>
      <c r="J2382" s="17"/>
      <c r="K2382" s="17"/>
      <c r="L2382" s="17"/>
      <c r="AA2382" s="16"/>
      <c r="AB2382" s="17"/>
      <c r="AC2382" s="17"/>
    </row>
    <row r="2383" spans="8:29">
      <c r="H2383" s="16"/>
      <c r="I2383" s="17"/>
      <c r="J2383" s="17"/>
      <c r="K2383" s="17"/>
      <c r="L2383" s="17"/>
      <c r="AA2383" s="16"/>
      <c r="AB2383" s="17"/>
      <c r="AC2383" s="17"/>
    </row>
    <row r="2384" spans="8:29">
      <c r="H2384" s="16"/>
      <c r="I2384" s="17"/>
      <c r="J2384" s="17"/>
      <c r="K2384" s="17"/>
      <c r="L2384" s="17"/>
      <c r="AA2384" s="16"/>
      <c r="AB2384" s="17"/>
      <c r="AC2384" s="17"/>
    </row>
    <row r="2385" spans="8:29">
      <c r="H2385" s="16"/>
      <c r="I2385" s="17"/>
      <c r="J2385" s="17"/>
      <c r="K2385" s="17"/>
      <c r="L2385" s="17"/>
      <c r="AA2385" s="16"/>
      <c r="AB2385" s="17"/>
      <c r="AC2385" s="17"/>
    </row>
    <row r="2386" spans="8:29">
      <c r="H2386" s="16"/>
      <c r="I2386" s="17"/>
      <c r="J2386" s="17"/>
      <c r="K2386" s="17"/>
      <c r="L2386" s="17"/>
      <c r="AA2386" s="16"/>
      <c r="AB2386" s="17"/>
      <c r="AC2386" s="17"/>
    </row>
    <row r="2387" spans="8:29">
      <c r="H2387" s="16"/>
      <c r="I2387" s="17"/>
      <c r="J2387" s="17"/>
      <c r="K2387" s="17"/>
      <c r="L2387" s="17"/>
      <c r="AA2387" s="16"/>
      <c r="AB2387" s="17"/>
      <c r="AC2387" s="17"/>
    </row>
    <row r="2388" spans="8:29">
      <c r="H2388" s="16"/>
      <c r="I2388" s="17"/>
      <c r="J2388" s="17"/>
      <c r="K2388" s="17"/>
      <c r="L2388" s="17"/>
      <c r="AA2388" s="16"/>
      <c r="AB2388" s="17"/>
      <c r="AC2388" s="17"/>
    </row>
    <row r="2389" spans="8:29">
      <c r="H2389" s="16"/>
      <c r="I2389" s="17"/>
      <c r="J2389" s="17"/>
      <c r="K2389" s="17"/>
      <c r="L2389" s="17"/>
      <c r="AA2389" s="16"/>
      <c r="AB2389" s="17"/>
      <c r="AC2389" s="17"/>
    </row>
    <row r="2390" spans="8:29">
      <c r="H2390" s="16"/>
      <c r="I2390" s="17"/>
      <c r="J2390" s="17"/>
      <c r="K2390" s="17"/>
      <c r="L2390" s="17"/>
      <c r="AA2390" s="16"/>
      <c r="AB2390" s="17"/>
      <c r="AC2390" s="17"/>
    </row>
    <row r="2391" spans="8:29">
      <c r="H2391" s="16"/>
      <c r="I2391" s="17"/>
      <c r="J2391" s="17"/>
      <c r="K2391" s="17"/>
      <c r="L2391" s="17"/>
      <c r="AA2391" s="16"/>
      <c r="AB2391" s="17"/>
      <c r="AC2391" s="17"/>
    </row>
    <row r="2392" spans="8:29">
      <c r="H2392" s="16"/>
      <c r="I2392" s="17"/>
      <c r="J2392" s="17"/>
      <c r="K2392" s="17"/>
      <c r="L2392" s="17"/>
      <c r="AA2392" s="16"/>
      <c r="AB2392" s="17"/>
      <c r="AC2392" s="17"/>
    </row>
    <row r="2393" spans="8:29">
      <c r="H2393" s="16"/>
      <c r="I2393" s="17"/>
      <c r="J2393" s="17"/>
      <c r="K2393" s="17"/>
      <c r="L2393" s="17"/>
      <c r="AA2393" s="16"/>
      <c r="AB2393" s="17"/>
      <c r="AC2393" s="17"/>
    </row>
    <row r="2394" spans="8:29">
      <c r="H2394" s="16"/>
      <c r="I2394" s="17"/>
      <c r="J2394" s="17"/>
      <c r="K2394" s="17"/>
      <c r="L2394" s="17"/>
      <c r="AA2394" s="16"/>
      <c r="AB2394" s="17"/>
      <c r="AC2394" s="17"/>
    </row>
    <row r="2395" spans="8:29">
      <c r="H2395" s="16"/>
      <c r="I2395" s="17"/>
      <c r="J2395" s="17"/>
      <c r="K2395" s="17"/>
      <c r="L2395" s="17"/>
      <c r="AA2395" s="16"/>
      <c r="AB2395" s="17"/>
      <c r="AC2395" s="17"/>
    </row>
    <row r="2396" spans="8:29">
      <c r="H2396" s="16"/>
      <c r="I2396" s="17"/>
      <c r="J2396" s="17"/>
      <c r="K2396" s="17"/>
      <c r="L2396" s="17"/>
      <c r="AA2396" s="16"/>
      <c r="AB2396" s="17"/>
      <c r="AC2396" s="17"/>
    </row>
    <row r="2397" spans="8:29">
      <c r="H2397" s="16"/>
      <c r="I2397" s="17"/>
      <c r="J2397" s="17"/>
      <c r="K2397" s="17"/>
      <c r="L2397" s="17"/>
      <c r="AA2397" s="16"/>
      <c r="AB2397" s="17"/>
      <c r="AC2397" s="17"/>
    </row>
    <row r="2398" spans="8:29">
      <c r="H2398" s="16"/>
      <c r="I2398" s="17"/>
      <c r="J2398" s="17"/>
      <c r="K2398" s="17"/>
      <c r="L2398" s="17"/>
      <c r="AA2398" s="16"/>
      <c r="AB2398" s="17"/>
      <c r="AC2398" s="17"/>
    </row>
    <row r="2399" spans="8:29">
      <c r="H2399" s="16"/>
      <c r="I2399" s="17"/>
      <c r="J2399" s="17"/>
      <c r="K2399" s="17"/>
      <c r="L2399" s="17"/>
      <c r="AA2399" s="16"/>
      <c r="AB2399" s="17"/>
      <c r="AC2399" s="17"/>
    </row>
    <row r="2400" spans="8:29">
      <c r="H2400" s="16"/>
      <c r="I2400" s="17"/>
      <c r="J2400" s="17"/>
      <c r="K2400" s="17"/>
      <c r="L2400" s="17"/>
      <c r="AA2400" s="16"/>
      <c r="AB2400" s="17"/>
      <c r="AC2400" s="17"/>
    </row>
    <row r="2401" spans="8:29">
      <c r="H2401" s="16"/>
      <c r="I2401" s="17"/>
      <c r="J2401" s="17"/>
      <c r="K2401" s="17"/>
      <c r="L2401" s="17"/>
      <c r="AA2401" s="16"/>
      <c r="AB2401" s="17"/>
      <c r="AC2401" s="17"/>
    </row>
    <row r="2402" spans="8:29">
      <c r="H2402" s="16"/>
      <c r="I2402" s="17"/>
      <c r="J2402" s="17"/>
      <c r="K2402" s="17"/>
      <c r="L2402" s="17"/>
      <c r="AA2402" s="16"/>
      <c r="AB2402" s="17"/>
      <c r="AC2402" s="17"/>
    </row>
    <row r="2403" spans="8:29">
      <c r="H2403" s="16"/>
      <c r="I2403" s="17"/>
      <c r="J2403" s="17"/>
      <c r="K2403" s="17"/>
      <c r="L2403" s="17"/>
      <c r="AA2403" s="16"/>
      <c r="AB2403" s="17"/>
      <c r="AC2403" s="17"/>
    </row>
    <row r="2404" spans="8:29">
      <c r="H2404" s="16"/>
      <c r="I2404" s="17"/>
      <c r="J2404" s="17"/>
      <c r="K2404" s="17"/>
      <c r="L2404" s="17"/>
    </row>
    <row r="2405" spans="8:29">
      <c r="H2405" s="16"/>
      <c r="I2405" s="17"/>
      <c r="J2405" s="17"/>
      <c r="K2405" s="17"/>
      <c r="L2405" s="17"/>
    </row>
    <row r="2406" spans="8:29">
      <c r="H2406" s="16"/>
      <c r="I2406" s="17"/>
      <c r="J2406" s="17"/>
      <c r="K2406" s="17"/>
      <c r="L2406" s="17"/>
    </row>
    <row r="2407" spans="8:29">
      <c r="H2407" s="16"/>
      <c r="I2407" s="17"/>
      <c r="J2407" s="17"/>
      <c r="K2407" s="17"/>
      <c r="L2407" s="17"/>
    </row>
    <row r="2408" spans="8:29">
      <c r="H2408" s="16"/>
      <c r="I2408" s="17"/>
      <c r="J2408" s="17"/>
      <c r="K2408" s="17"/>
      <c r="L2408" s="17"/>
    </row>
    <row r="2409" spans="8:29">
      <c r="H2409" s="16"/>
      <c r="I2409" s="17"/>
      <c r="J2409" s="17"/>
      <c r="K2409" s="17"/>
      <c r="L2409" s="17"/>
    </row>
    <row r="2410" spans="8:29">
      <c r="H2410" s="16"/>
      <c r="I2410" s="17"/>
      <c r="J2410" s="17"/>
      <c r="K2410" s="17"/>
      <c r="L2410" s="17"/>
    </row>
    <row r="2411" spans="8:29">
      <c r="H2411" s="16"/>
      <c r="I2411" s="17"/>
      <c r="J2411" s="17"/>
      <c r="K2411" s="17"/>
      <c r="L2411" s="17"/>
    </row>
    <row r="2412" spans="8:29">
      <c r="H2412" s="16"/>
      <c r="I2412" s="17"/>
      <c r="J2412" s="17"/>
      <c r="K2412" s="17"/>
      <c r="L2412" s="17"/>
    </row>
    <row r="2413" spans="8:29">
      <c r="H2413" s="16"/>
      <c r="I2413" s="17"/>
      <c r="J2413" s="17"/>
      <c r="K2413" s="17"/>
      <c r="L2413" s="17"/>
    </row>
    <row r="2414" spans="8:29">
      <c r="H2414" s="16"/>
      <c r="I2414" s="17"/>
      <c r="J2414" s="17"/>
      <c r="K2414" s="17"/>
      <c r="L2414" s="17"/>
    </row>
    <row r="2415" spans="8:29">
      <c r="H2415" s="16"/>
      <c r="I2415" s="17"/>
      <c r="J2415" s="17"/>
      <c r="K2415" s="17"/>
      <c r="L2415" s="17"/>
    </row>
    <row r="2416" spans="8:29">
      <c r="H2416" s="16"/>
      <c r="I2416" s="17"/>
      <c r="J2416" s="17"/>
      <c r="K2416" s="17"/>
      <c r="L2416" s="17"/>
    </row>
    <row r="2417" spans="8:12">
      <c r="H2417" s="16"/>
      <c r="I2417" s="17"/>
      <c r="J2417" s="17"/>
      <c r="K2417" s="17"/>
      <c r="L2417" s="17"/>
    </row>
    <row r="2418" spans="8:12">
      <c r="H2418" s="16"/>
      <c r="I2418" s="17"/>
      <c r="J2418" s="17"/>
      <c r="K2418" s="17"/>
      <c r="L2418" s="17"/>
    </row>
    <row r="2419" spans="8:12">
      <c r="H2419" s="16"/>
      <c r="I2419" s="17"/>
      <c r="J2419" s="17"/>
      <c r="K2419" s="17"/>
      <c r="L2419" s="17"/>
    </row>
    <row r="2420" spans="8:12">
      <c r="H2420" s="16"/>
      <c r="I2420" s="17"/>
      <c r="J2420" s="17"/>
      <c r="K2420" s="17"/>
      <c r="L2420" s="17"/>
    </row>
    <row r="2421" spans="8:12">
      <c r="H2421" s="16"/>
      <c r="I2421" s="17"/>
      <c r="J2421" s="17"/>
      <c r="K2421" s="17"/>
      <c r="L2421" s="17"/>
    </row>
    <row r="2422" spans="8:12">
      <c r="H2422" s="16"/>
      <c r="I2422" s="17"/>
      <c r="J2422" s="17"/>
      <c r="K2422" s="17"/>
      <c r="L2422" s="17"/>
    </row>
    <row r="2423" spans="8:12">
      <c r="H2423" s="16"/>
      <c r="I2423" s="17"/>
      <c r="J2423" s="17"/>
      <c r="K2423" s="17"/>
      <c r="L2423" s="17"/>
    </row>
    <row r="2424" spans="8:12">
      <c r="H2424" s="16"/>
      <c r="I2424" s="17"/>
      <c r="J2424" s="17"/>
      <c r="K2424" s="17"/>
      <c r="L2424" s="17"/>
    </row>
    <row r="2425" spans="8:12">
      <c r="H2425" s="16"/>
      <c r="I2425" s="17"/>
      <c r="J2425" s="17"/>
      <c r="K2425" s="17"/>
      <c r="L2425" s="17"/>
    </row>
    <row r="2426" spans="8:12">
      <c r="H2426" s="16"/>
      <c r="I2426" s="17"/>
      <c r="J2426" s="17"/>
      <c r="K2426" s="17"/>
      <c r="L2426" s="17"/>
    </row>
    <row r="2427" spans="8:12">
      <c r="H2427" s="16"/>
      <c r="I2427" s="17"/>
      <c r="J2427" s="17"/>
      <c r="K2427" s="17"/>
      <c r="L2427" s="17"/>
    </row>
    <row r="2428" spans="8:12">
      <c r="H2428" s="16"/>
      <c r="I2428" s="17"/>
      <c r="J2428" s="17"/>
      <c r="K2428" s="17"/>
      <c r="L2428" s="17"/>
    </row>
    <row r="2429" spans="8:12">
      <c r="H2429" s="16"/>
      <c r="I2429" s="17"/>
      <c r="J2429" s="17"/>
      <c r="K2429" s="17"/>
      <c r="L2429" s="17"/>
    </row>
    <row r="2430" spans="8:12">
      <c r="H2430" s="16"/>
      <c r="I2430" s="17"/>
      <c r="J2430" s="17"/>
      <c r="K2430" s="17"/>
      <c r="L2430" s="17"/>
    </row>
    <row r="2431" spans="8:12">
      <c r="H2431" s="16"/>
      <c r="I2431" s="17"/>
      <c r="J2431" s="17"/>
      <c r="K2431" s="17"/>
      <c r="L2431" s="17"/>
    </row>
    <row r="2432" spans="8:12">
      <c r="H2432" s="16"/>
      <c r="I2432" s="17"/>
      <c r="J2432" s="17"/>
      <c r="K2432" s="17"/>
      <c r="L2432" s="17"/>
    </row>
    <row r="2433" spans="8:12">
      <c r="H2433" s="16"/>
      <c r="I2433" s="17"/>
      <c r="J2433" s="17"/>
      <c r="K2433" s="17"/>
      <c r="L2433" s="17"/>
    </row>
    <row r="2434" spans="8:12">
      <c r="H2434" s="16"/>
      <c r="I2434" s="17"/>
      <c r="J2434" s="17"/>
      <c r="K2434" s="17"/>
      <c r="L2434" s="17"/>
    </row>
    <row r="2435" spans="8:12">
      <c r="H2435" s="16"/>
      <c r="I2435" s="17"/>
      <c r="J2435" s="17"/>
      <c r="K2435" s="17"/>
      <c r="L2435" s="17"/>
    </row>
    <row r="2436" spans="8:12">
      <c r="H2436" s="16"/>
      <c r="I2436" s="17"/>
      <c r="J2436" s="17"/>
      <c r="K2436" s="17"/>
      <c r="L2436" s="17"/>
    </row>
    <row r="2437" spans="8:12">
      <c r="H2437" s="16"/>
      <c r="I2437" s="17"/>
      <c r="J2437" s="17"/>
      <c r="K2437" s="17"/>
      <c r="L2437" s="17"/>
    </row>
    <row r="2438" spans="8:12">
      <c r="H2438" s="16"/>
      <c r="I2438" s="17"/>
      <c r="J2438" s="17"/>
      <c r="K2438" s="17"/>
      <c r="L2438" s="17"/>
    </row>
    <row r="2439" spans="8:12">
      <c r="H2439" s="16"/>
      <c r="I2439" s="17"/>
      <c r="J2439" s="17"/>
      <c r="K2439" s="17"/>
      <c r="L2439" s="17"/>
    </row>
    <row r="2440" spans="8:12">
      <c r="H2440" s="16"/>
      <c r="I2440" s="17"/>
      <c r="J2440" s="17"/>
      <c r="K2440" s="17"/>
      <c r="L2440" s="17"/>
    </row>
    <row r="2441" spans="8:12">
      <c r="H2441" s="16"/>
      <c r="I2441" s="17"/>
      <c r="J2441" s="17"/>
      <c r="K2441" s="17"/>
      <c r="L2441" s="17"/>
    </row>
    <row r="2442" spans="8:12">
      <c r="H2442" s="16"/>
      <c r="I2442" s="17"/>
      <c r="J2442" s="17"/>
      <c r="K2442" s="17"/>
      <c r="L2442" s="17"/>
    </row>
    <row r="2443" spans="8:12">
      <c r="H2443" s="16"/>
      <c r="I2443" s="17"/>
      <c r="J2443" s="17"/>
      <c r="K2443" s="17"/>
      <c r="L2443" s="17"/>
    </row>
    <row r="2444" spans="8:12">
      <c r="H2444" s="16"/>
      <c r="I2444" s="17"/>
      <c r="J2444" s="17"/>
      <c r="K2444" s="17"/>
      <c r="L2444" s="17"/>
    </row>
    <row r="2445" spans="8:12">
      <c r="H2445" s="16"/>
      <c r="I2445" s="17"/>
      <c r="J2445" s="17"/>
      <c r="K2445" s="17"/>
      <c r="L2445" s="17"/>
    </row>
    <row r="2446" spans="8:12">
      <c r="H2446" s="16"/>
      <c r="I2446" s="17"/>
      <c r="J2446" s="17"/>
      <c r="K2446" s="17"/>
      <c r="L2446" s="17"/>
    </row>
    <row r="2447" spans="8:12">
      <c r="H2447" s="16"/>
      <c r="I2447" s="17"/>
      <c r="J2447" s="17"/>
      <c r="K2447" s="17"/>
      <c r="L2447" s="17"/>
    </row>
    <row r="2448" spans="8:12">
      <c r="H2448" s="16"/>
      <c r="I2448" s="17"/>
      <c r="J2448" s="17"/>
      <c r="K2448" s="17"/>
      <c r="L2448" s="17"/>
    </row>
    <row r="2449" spans="8:12">
      <c r="H2449" s="16"/>
      <c r="I2449" s="17"/>
      <c r="J2449" s="17"/>
      <c r="K2449" s="17"/>
      <c r="L2449" s="17"/>
    </row>
    <row r="2450" spans="8:12">
      <c r="H2450" s="16"/>
      <c r="I2450" s="17"/>
      <c r="J2450" s="17"/>
      <c r="K2450" s="17"/>
      <c r="L2450" s="17"/>
    </row>
    <row r="2451" spans="8:12">
      <c r="H2451" s="16"/>
      <c r="I2451" s="17"/>
      <c r="J2451" s="17"/>
      <c r="K2451" s="17"/>
      <c r="L2451" s="17"/>
    </row>
    <row r="2452" spans="8:12">
      <c r="H2452" s="16"/>
      <c r="I2452" s="17"/>
      <c r="J2452" s="17"/>
      <c r="K2452" s="17"/>
      <c r="L2452" s="17"/>
    </row>
    <row r="2453" spans="8:12">
      <c r="H2453" s="16"/>
      <c r="I2453" s="17"/>
      <c r="J2453" s="17"/>
      <c r="K2453" s="17"/>
      <c r="L2453" s="17"/>
    </row>
    <row r="2454" spans="8:12">
      <c r="H2454" s="16"/>
      <c r="I2454" s="17"/>
      <c r="J2454" s="17"/>
      <c r="K2454" s="17"/>
      <c r="L2454" s="17"/>
    </row>
    <row r="2455" spans="8:12">
      <c r="H2455" s="16"/>
      <c r="I2455" s="17"/>
      <c r="J2455" s="17"/>
      <c r="K2455" s="17"/>
      <c r="L2455" s="17"/>
    </row>
    <row r="2456" spans="8:12">
      <c r="H2456" s="16"/>
      <c r="I2456" s="17"/>
      <c r="J2456" s="17"/>
      <c r="K2456" s="17"/>
      <c r="L2456" s="17"/>
    </row>
    <row r="2457" spans="8:12">
      <c r="H2457" s="16"/>
      <c r="I2457" s="17"/>
      <c r="J2457" s="17"/>
      <c r="K2457" s="17"/>
      <c r="L2457" s="17"/>
    </row>
    <row r="2458" spans="8:12">
      <c r="H2458" s="16"/>
      <c r="I2458" s="17"/>
      <c r="J2458" s="17"/>
      <c r="K2458" s="17"/>
      <c r="L2458" s="17"/>
    </row>
    <row r="2459" spans="8:12">
      <c r="H2459" s="16"/>
      <c r="I2459" s="17"/>
      <c r="J2459" s="17"/>
      <c r="K2459" s="17"/>
      <c r="L2459" s="17"/>
    </row>
    <row r="2460" spans="8:12">
      <c r="H2460" s="16"/>
      <c r="I2460" s="17"/>
      <c r="J2460" s="17"/>
      <c r="K2460" s="17"/>
      <c r="L2460" s="17"/>
    </row>
    <row r="2461" spans="8:12">
      <c r="H2461" s="16"/>
      <c r="I2461" s="17"/>
      <c r="J2461" s="17"/>
      <c r="K2461" s="17"/>
      <c r="L2461" s="17"/>
    </row>
    <row r="2462" spans="8:12">
      <c r="H2462" s="16"/>
      <c r="I2462" s="17"/>
      <c r="J2462" s="17"/>
      <c r="K2462" s="17"/>
      <c r="L2462" s="17"/>
    </row>
    <row r="2463" spans="8:12">
      <c r="H2463" s="16"/>
      <c r="I2463" s="17"/>
      <c r="J2463" s="17"/>
      <c r="K2463" s="17"/>
      <c r="L2463" s="17"/>
    </row>
    <row r="2464" spans="8:12">
      <c r="H2464" s="16"/>
      <c r="I2464" s="17"/>
      <c r="J2464" s="17"/>
      <c r="K2464" s="17"/>
      <c r="L2464" s="17"/>
    </row>
    <row r="2465" spans="8:12">
      <c r="H2465" s="16"/>
      <c r="I2465" s="17"/>
      <c r="J2465" s="17"/>
      <c r="K2465" s="17"/>
      <c r="L2465" s="17"/>
    </row>
    <row r="2466" spans="8:12">
      <c r="H2466" s="16"/>
      <c r="I2466" s="17"/>
      <c r="J2466" s="17"/>
      <c r="K2466" s="17"/>
      <c r="L2466" s="17"/>
    </row>
    <row r="2467" spans="8:12">
      <c r="H2467" s="16"/>
      <c r="I2467" s="17"/>
      <c r="J2467" s="17"/>
      <c r="K2467" s="17"/>
      <c r="L2467" s="17"/>
    </row>
    <row r="2468" spans="8:12">
      <c r="H2468" s="16"/>
      <c r="I2468" s="17"/>
      <c r="J2468" s="17"/>
      <c r="K2468" s="17"/>
      <c r="L2468" s="17"/>
    </row>
    <row r="2469" spans="8:12">
      <c r="H2469" s="16"/>
      <c r="I2469" s="17"/>
      <c r="J2469" s="17"/>
      <c r="K2469" s="17"/>
      <c r="L2469" s="17"/>
    </row>
    <row r="2470" spans="8:12">
      <c r="H2470" s="16"/>
      <c r="I2470" s="17"/>
      <c r="J2470" s="17"/>
      <c r="K2470" s="17"/>
      <c r="L2470" s="17"/>
    </row>
    <row r="2471" spans="8:12">
      <c r="H2471" s="16"/>
      <c r="I2471" s="17"/>
      <c r="J2471" s="17"/>
      <c r="K2471" s="17"/>
      <c r="L2471" s="17"/>
    </row>
    <row r="2472" spans="8:12">
      <c r="H2472" s="16"/>
      <c r="I2472" s="17"/>
      <c r="J2472" s="17"/>
      <c r="K2472" s="17"/>
      <c r="L2472" s="17"/>
    </row>
    <row r="2473" spans="8:12">
      <c r="H2473" s="16"/>
      <c r="I2473" s="17"/>
      <c r="J2473" s="17"/>
      <c r="K2473" s="17"/>
      <c r="L2473" s="17"/>
    </row>
    <row r="2474" spans="8:12">
      <c r="H2474" s="16"/>
      <c r="I2474" s="17"/>
      <c r="J2474" s="17"/>
      <c r="K2474" s="17"/>
      <c r="L2474" s="17"/>
    </row>
    <row r="2475" spans="8:12">
      <c r="H2475" s="16"/>
      <c r="I2475" s="17"/>
      <c r="J2475" s="17"/>
      <c r="K2475" s="17"/>
      <c r="L2475" s="17"/>
    </row>
    <row r="2476" spans="8:12">
      <c r="H2476" s="16"/>
      <c r="I2476" s="17"/>
      <c r="J2476" s="17"/>
      <c r="K2476" s="17"/>
      <c r="L2476" s="17"/>
    </row>
    <row r="2477" spans="8:12">
      <c r="H2477" s="16"/>
      <c r="I2477" s="17"/>
      <c r="J2477" s="17"/>
      <c r="K2477" s="17"/>
      <c r="L2477" s="17"/>
    </row>
    <row r="2478" spans="8:12">
      <c r="H2478" s="16"/>
      <c r="I2478" s="17"/>
      <c r="J2478" s="17"/>
      <c r="K2478" s="17"/>
      <c r="L2478" s="17"/>
    </row>
    <row r="2479" spans="8:12">
      <c r="H2479" s="16"/>
      <c r="I2479" s="17"/>
      <c r="J2479" s="17"/>
      <c r="K2479" s="17"/>
      <c r="L2479" s="17"/>
    </row>
    <row r="2480" spans="8:12">
      <c r="H2480" s="16"/>
      <c r="I2480" s="17"/>
      <c r="J2480" s="17"/>
      <c r="K2480" s="17"/>
      <c r="L2480" s="17"/>
    </row>
    <row r="2481" spans="8:12">
      <c r="H2481" s="16"/>
      <c r="I2481" s="17"/>
      <c r="J2481" s="17"/>
      <c r="K2481" s="17"/>
      <c r="L2481" s="17"/>
    </row>
    <row r="2482" spans="8:12">
      <c r="H2482" s="16"/>
      <c r="I2482" s="17"/>
      <c r="J2482" s="17"/>
      <c r="K2482" s="17"/>
      <c r="L2482" s="17"/>
    </row>
    <row r="2483" spans="8:12">
      <c r="H2483" s="16"/>
      <c r="I2483" s="17"/>
      <c r="J2483" s="17"/>
      <c r="K2483" s="17"/>
      <c r="L2483" s="17"/>
    </row>
    <row r="2484" spans="8:12">
      <c r="H2484" s="16"/>
      <c r="I2484" s="17"/>
      <c r="J2484" s="17"/>
      <c r="K2484" s="17"/>
      <c r="L2484" s="17"/>
    </row>
    <row r="2485" spans="8:12">
      <c r="H2485" s="16"/>
      <c r="I2485" s="17"/>
      <c r="J2485" s="17"/>
      <c r="K2485" s="17"/>
      <c r="L2485" s="17"/>
    </row>
    <row r="2486" spans="8:12">
      <c r="H2486" s="16"/>
      <c r="I2486" s="17"/>
      <c r="J2486" s="17"/>
      <c r="K2486" s="17"/>
      <c r="L2486" s="17"/>
    </row>
    <row r="2487" spans="8:12">
      <c r="H2487" s="16"/>
      <c r="I2487" s="17"/>
      <c r="J2487" s="17"/>
      <c r="K2487" s="17"/>
      <c r="L2487" s="17"/>
    </row>
    <row r="2488" spans="8:12">
      <c r="H2488" s="16"/>
      <c r="I2488" s="17"/>
      <c r="J2488" s="17"/>
      <c r="K2488" s="17"/>
      <c r="L2488" s="17"/>
    </row>
    <row r="2489" spans="8:12">
      <c r="H2489" s="16"/>
      <c r="I2489" s="17"/>
      <c r="J2489" s="17"/>
      <c r="K2489" s="17"/>
      <c r="L2489" s="17"/>
    </row>
    <row r="2490" spans="8:12">
      <c r="H2490" s="16"/>
      <c r="I2490" s="17"/>
      <c r="J2490" s="17"/>
      <c r="K2490" s="17"/>
      <c r="L2490" s="17"/>
    </row>
    <row r="2491" spans="8:12">
      <c r="H2491" s="16"/>
      <c r="I2491" s="17"/>
      <c r="J2491" s="17"/>
      <c r="K2491" s="17"/>
      <c r="L2491" s="17"/>
    </row>
    <row r="2492" spans="8:12">
      <c r="H2492" s="16"/>
      <c r="I2492" s="17"/>
      <c r="J2492" s="17"/>
      <c r="K2492" s="17"/>
      <c r="L2492" s="17"/>
    </row>
    <row r="2493" spans="8:12">
      <c r="H2493" s="16"/>
      <c r="I2493" s="17"/>
      <c r="J2493" s="17"/>
      <c r="K2493" s="17"/>
      <c r="L2493" s="17"/>
    </row>
    <row r="2494" spans="8:12">
      <c r="H2494" s="16"/>
      <c r="I2494" s="17"/>
      <c r="J2494" s="17"/>
      <c r="K2494" s="17"/>
      <c r="L2494" s="17"/>
    </row>
    <row r="2495" spans="8:12">
      <c r="H2495" s="16"/>
      <c r="I2495" s="17"/>
      <c r="J2495" s="17"/>
      <c r="K2495" s="17"/>
      <c r="L2495" s="17"/>
    </row>
    <row r="2496" spans="8:12">
      <c r="H2496" s="16"/>
      <c r="I2496" s="17"/>
      <c r="J2496" s="17"/>
      <c r="K2496" s="17"/>
      <c r="L2496" s="17"/>
    </row>
    <row r="2497" spans="8:12">
      <c r="H2497" s="16"/>
      <c r="I2497" s="17"/>
      <c r="J2497" s="17"/>
      <c r="K2497" s="17"/>
      <c r="L2497" s="17"/>
    </row>
    <row r="2498" spans="8:12">
      <c r="H2498" s="16"/>
      <c r="I2498" s="17"/>
      <c r="J2498" s="17"/>
      <c r="K2498" s="17"/>
      <c r="L2498" s="17"/>
    </row>
    <row r="2499" spans="8:12">
      <c r="H2499" s="16"/>
      <c r="I2499" s="17"/>
      <c r="J2499" s="17"/>
      <c r="K2499" s="17"/>
      <c r="L2499" s="17"/>
    </row>
    <row r="2500" spans="8:12">
      <c r="H2500" s="16"/>
      <c r="I2500" s="17"/>
      <c r="J2500" s="17"/>
      <c r="K2500" s="17"/>
      <c r="L2500" s="17"/>
    </row>
    <row r="2501" spans="8:12">
      <c r="H2501" s="16"/>
      <c r="I2501" s="17"/>
      <c r="J2501" s="17"/>
      <c r="K2501" s="17"/>
      <c r="L2501" s="17"/>
    </row>
    <row r="2502" spans="8:12">
      <c r="H2502" s="16"/>
      <c r="I2502" s="17"/>
      <c r="J2502" s="17"/>
      <c r="K2502" s="17"/>
      <c r="L2502" s="17"/>
    </row>
    <row r="2503" spans="8:12">
      <c r="H2503" s="16"/>
      <c r="I2503" s="17"/>
      <c r="J2503" s="17"/>
      <c r="K2503" s="17"/>
      <c r="L2503" s="17"/>
    </row>
    <row r="2504" spans="8:12">
      <c r="H2504" s="16"/>
      <c r="I2504" s="17"/>
      <c r="J2504" s="17"/>
      <c r="K2504" s="17"/>
      <c r="L2504" s="17"/>
    </row>
    <row r="2505" spans="8:12">
      <c r="H2505" s="16"/>
      <c r="I2505" s="17"/>
      <c r="J2505" s="17"/>
      <c r="K2505" s="17"/>
      <c r="L2505" s="17"/>
    </row>
    <row r="2506" spans="8:12">
      <c r="H2506" s="16"/>
      <c r="I2506" s="17"/>
      <c r="J2506" s="17"/>
      <c r="K2506" s="17"/>
      <c r="L2506" s="17"/>
    </row>
    <row r="2507" spans="8:12">
      <c r="H2507" s="16"/>
      <c r="I2507" s="17"/>
      <c r="J2507" s="17"/>
      <c r="K2507" s="17"/>
      <c r="L2507" s="17"/>
    </row>
    <row r="2508" spans="8:12">
      <c r="H2508" s="16"/>
      <c r="I2508" s="17"/>
      <c r="J2508" s="17"/>
      <c r="K2508" s="17"/>
      <c r="L2508" s="17"/>
    </row>
    <row r="2509" spans="8:12">
      <c r="H2509" s="16"/>
      <c r="I2509" s="17"/>
      <c r="J2509" s="17"/>
      <c r="K2509" s="17"/>
      <c r="L2509" s="17"/>
    </row>
    <row r="2510" spans="8:12">
      <c r="H2510" s="16"/>
      <c r="I2510" s="17"/>
      <c r="J2510" s="17"/>
      <c r="K2510" s="17"/>
      <c r="L2510" s="17"/>
    </row>
    <row r="2511" spans="8:12">
      <c r="H2511" s="16"/>
      <c r="I2511" s="17"/>
      <c r="J2511" s="17"/>
      <c r="K2511" s="17"/>
      <c r="L2511" s="17"/>
    </row>
    <row r="2512" spans="8:12">
      <c r="H2512" s="16"/>
      <c r="I2512" s="17"/>
      <c r="J2512" s="17"/>
      <c r="K2512" s="17"/>
      <c r="L2512" s="17"/>
    </row>
    <row r="2513" spans="8:12">
      <c r="H2513" s="16"/>
      <c r="I2513" s="17"/>
      <c r="J2513" s="17"/>
      <c r="K2513" s="17"/>
      <c r="L2513" s="17"/>
    </row>
    <row r="2514" spans="8:12">
      <c r="H2514" s="16"/>
      <c r="I2514" s="17"/>
      <c r="J2514" s="17"/>
      <c r="K2514" s="17"/>
      <c r="L2514" s="17"/>
    </row>
    <row r="2515" spans="8:12">
      <c r="H2515" s="16"/>
      <c r="I2515" s="17"/>
      <c r="J2515" s="17"/>
      <c r="K2515" s="17"/>
      <c r="L2515" s="17"/>
    </row>
    <row r="2516" spans="8:12">
      <c r="H2516" s="16"/>
      <c r="I2516" s="17"/>
      <c r="J2516" s="17"/>
      <c r="K2516" s="17"/>
      <c r="L2516" s="17"/>
    </row>
    <row r="2517" spans="8:12">
      <c r="H2517" s="16"/>
      <c r="I2517" s="17"/>
      <c r="J2517" s="17"/>
      <c r="K2517" s="17"/>
      <c r="L2517" s="17"/>
    </row>
    <row r="2518" spans="8:12">
      <c r="H2518" s="16"/>
      <c r="I2518" s="17"/>
      <c r="J2518" s="17"/>
      <c r="K2518" s="17"/>
      <c r="L2518" s="17"/>
    </row>
    <row r="2519" spans="8:12">
      <c r="H2519" s="16"/>
      <c r="I2519" s="17"/>
      <c r="J2519" s="17"/>
      <c r="K2519" s="17"/>
      <c r="L2519" s="17"/>
    </row>
    <row r="2520" spans="8:12">
      <c r="H2520" s="16"/>
      <c r="I2520" s="17"/>
      <c r="J2520" s="17"/>
      <c r="K2520" s="17"/>
      <c r="L2520" s="17"/>
    </row>
    <row r="2521" spans="8:12">
      <c r="H2521" s="16"/>
      <c r="I2521" s="17"/>
      <c r="J2521" s="17"/>
      <c r="K2521" s="17"/>
      <c r="L2521" s="17"/>
    </row>
    <row r="2522" spans="8:12">
      <c r="H2522" s="16"/>
      <c r="I2522" s="17"/>
      <c r="J2522" s="17"/>
      <c r="K2522" s="17"/>
      <c r="L2522" s="17"/>
    </row>
    <row r="2523" spans="8:12">
      <c r="H2523" s="16"/>
      <c r="I2523" s="17"/>
      <c r="J2523" s="17"/>
      <c r="K2523" s="17"/>
      <c r="L2523" s="17"/>
    </row>
    <row r="2524" spans="8:12">
      <c r="H2524" s="16"/>
      <c r="I2524" s="17"/>
      <c r="J2524" s="17"/>
      <c r="K2524" s="17"/>
      <c r="L2524" s="17"/>
    </row>
    <row r="2525" spans="8:12">
      <c r="H2525" s="16"/>
      <c r="I2525" s="17"/>
      <c r="J2525" s="17"/>
      <c r="K2525" s="17"/>
      <c r="L2525" s="17"/>
    </row>
    <row r="2526" spans="8:12">
      <c r="H2526" s="16"/>
      <c r="I2526" s="17"/>
      <c r="J2526" s="17"/>
      <c r="K2526" s="17"/>
      <c r="L2526" s="17"/>
    </row>
    <row r="2527" spans="8:12">
      <c r="H2527" s="16"/>
      <c r="I2527" s="17"/>
      <c r="J2527" s="17"/>
      <c r="K2527" s="17"/>
      <c r="L2527" s="17"/>
    </row>
    <row r="2528" spans="8:12">
      <c r="H2528" s="16"/>
      <c r="I2528" s="17"/>
      <c r="J2528" s="17"/>
      <c r="K2528" s="17"/>
      <c r="L2528" s="17"/>
    </row>
    <row r="2529" spans="8:12">
      <c r="H2529" s="16"/>
      <c r="I2529" s="17"/>
      <c r="J2529" s="17"/>
      <c r="K2529" s="17"/>
      <c r="L2529" s="17"/>
    </row>
    <row r="2530" spans="8:12">
      <c r="H2530" s="16"/>
      <c r="I2530" s="17"/>
      <c r="J2530" s="17"/>
      <c r="K2530" s="17"/>
      <c r="L2530" s="17"/>
    </row>
    <row r="2531" spans="8:12">
      <c r="H2531" s="16"/>
      <c r="I2531" s="17"/>
      <c r="J2531" s="17"/>
      <c r="K2531" s="17"/>
      <c r="L2531" s="17"/>
    </row>
    <row r="2532" spans="8:12">
      <c r="H2532" s="16"/>
      <c r="I2532" s="17"/>
      <c r="J2532" s="17"/>
      <c r="K2532" s="17"/>
      <c r="L2532" s="17"/>
    </row>
    <row r="2533" spans="8:12">
      <c r="H2533" s="16"/>
      <c r="I2533" s="17"/>
      <c r="J2533" s="17"/>
      <c r="K2533" s="17"/>
      <c r="L2533" s="17"/>
    </row>
    <row r="2534" spans="8:12">
      <c r="H2534" s="16"/>
      <c r="I2534" s="17"/>
      <c r="J2534" s="17"/>
      <c r="K2534" s="17"/>
      <c r="L2534" s="17"/>
    </row>
    <row r="2535" spans="8:12">
      <c r="H2535" s="16"/>
      <c r="I2535" s="17"/>
      <c r="J2535" s="17"/>
      <c r="K2535" s="17"/>
      <c r="L2535" s="17"/>
    </row>
    <row r="2536" spans="8:12">
      <c r="H2536" s="16"/>
      <c r="I2536" s="17"/>
      <c r="J2536" s="17"/>
      <c r="K2536" s="17"/>
      <c r="L2536" s="17"/>
    </row>
    <row r="2537" spans="8:12">
      <c r="H2537" s="16"/>
      <c r="I2537" s="17"/>
      <c r="J2537" s="17"/>
      <c r="K2537" s="17"/>
      <c r="L2537" s="17"/>
    </row>
    <row r="2538" spans="8:12">
      <c r="H2538" s="16"/>
      <c r="I2538" s="17"/>
      <c r="J2538" s="17"/>
      <c r="K2538" s="17"/>
      <c r="L2538" s="17"/>
    </row>
    <row r="2539" spans="8:12">
      <c r="H2539" s="16"/>
      <c r="I2539" s="17"/>
      <c r="J2539" s="17"/>
      <c r="K2539" s="17"/>
      <c r="L2539" s="17"/>
    </row>
    <row r="2540" spans="8:12">
      <c r="H2540" s="16"/>
      <c r="I2540" s="17"/>
      <c r="J2540" s="17"/>
      <c r="K2540" s="17"/>
      <c r="L2540" s="17"/>
    </row>
    <row r="2541" spans="8:12">
      <c r="H2541" s="16"/>
      <c r="I2541" s="17"/>
      <c r="J2541" s="17"/>
      <c r="K2541" s="17"/>
      <c r="L2541" s="17"/>
    </row>
    <row r="2542" spans="8:12">
      <c r="H2542" s="16"/>
      <c r="I2542" s="17"/>
      <c r="J2542" s="17"/>
      <c r="K2542" s="17"/>
      <c r="L2542" s="17"/>
    </row>
    <row r="2543" spans="8:12">
      <c r="H2543" s="16"/>
      <c r="I2543" s="17"/>
      <c r="J2543" s="17"/>
      <c r="K2543" s="17"/>
      <c r="L2543" s="17"/>
    </row>
    <row r="2544" spans="8:12">
      <c r="H2544" s="16"/>
      <c r="I2544" s="17"/>
      <c r="J2544" s="17"/>
      <c r="K2544" s="17"/>
      <c r="L2544" s="17"/>
    </row>
    <row r="2545" spans="8:12">
      <c r="H2545" s="16"/>
      <c r="I2545" s="17"/>
      <c r="J2545" s="17"/>
      <c r="K2545" s="17"/>
      <c r="L2545" s="17"/>
    </row>
    <row r="2546" spans="8:12">
      <c r="H2546" s="16"/>
      <c r="I2546" s="17"/>
      <c r="J2546" s="17"/>
      <c r="K2546" s="17"/>
      <c r="L2546" s="17"/>
    </row>
    <row r="2547" spans="8:12">
      <c r="H2547" s="16"/>
      <c r="I2547" s="17"/>
      <c r="J2547" s="17"/>
      <c r="K2547" s="17"/>
      <c r="L2547" s="17"/>
    </row>
    <row r="2548" spans="8:12">
      <c r="H2548" s="16"/>
      <c r="I2548" s="17"/>
      <c r="J2548" s="17"/>
      <c r="K2548" s="17"/>
      <c r="L2548" s="17"/>
    </row>
    <row r="2549" spans="8:12">
      <c r="H2549" s="16"/>
      <c r="I2549" s="17"/>
      <c r="J2549" s="17"/>
      <c r="K2549" s="17"/>
      <c r="L2549" s="17"/>
    </row>
    <row r="2550" spans="8:12">
      <c r="H2550" s="16"/>
      <c r="I2550" s="17"/>
      <c r="J2550" s="17"/>
      <c r="K2550" s="17"/>
      <c r="L2550" s="17"/>
    </row>
    <row r="2551" spans="8:12">
      <c r="H2551" s="16"/>
      <c r="I2551" s="17"/>
      <c r="J2551" s="17"/>
      <c r="K2551" s="17"/>
      <c r="L2551" s="17"/>
    </row>
    <row r="2552" spans="8:12">
      <c r="H2552" s="16"/>
      <c r="I2552" s="17"/>
      <c r="J2552" s="17"/>
      <c r="K2552" s="17"/>
      <c r="L2552" s="17"/>
    </row>
    <row r="2553" spans="8:12">
      <c r="H2553" s="16"/>
      <c r="I2553" s="17"/>
      <c r="J2553" s="17"/>
      <c r="K2553" s="17"/>
      <c r="L2553" s="17"/>
    </row>
    <row r="2554" spans="8:12">
      <c r="H2554" s="16"/>
      <c r="I2554" s="17"/>
      <c r="J2554" s="17"/>
      <c r="K2554" s="17"/>
      <c r="L2554" s="17"/>
    </row>
    <row r="2555" spans="8:12">
      <c r="H2555" s="16"/>
      <c r="I2555" s="17"/>
      <c r="J2555" s="17"/>
      <c r="K2555" s="17"/>
      <c r="L2555" s="17"/>
    </row>
    <row r="2556" spans="8:12">
      <c r="H2556" s="16"/>
      <c r="I2556" s="17"/>
      <c r="J2556" s="17"/>
      <c r="K2556" s="17"/>
      <c r="L2556" s="17"/>
    </row>
    <row r="2557" spans="8:12">
      <c r="H2557" s="16"/>
      <c r="I2557" s="17"/>
      <c r="J2557" s="17"/>
      <c r="K2557" s="17"/>
      <c r="L2557" s="17"/>
    </row>
    <row r="2558" spans="8:12">
      <c r="H2558" s="16"/>
      <c r="I2558" s="17"/>
      <c r="J2558" s="17"/>
      <c r="K2558" s="17"/>
      <c r="L2558" s="17"/>
    </row>
    <row r="2559" spans="8:12">
      <c r="H2559" s="16"/>
      <c r="I2559" s="17"/>
      <c r="J2559" s="17"/>
      <c r="K2559" s="17"/>
      <c r="L2559" s="17"/>
    </row>
    <row r="2560" spans="8:12">
      <c r="H2560" s="16"/>
      <c r="I2560" s="17"/>
      <c r="J2560" s="17"/>
      <c r="K2560" s="17"/>
      <c r="L2560" s="17"/>
    </row>
    <row r="2561" spans="8:12">
      <c r="H2561" s="16"/>
      <c r="I2561" s="17"/>
      <c r="J2561" s="17"/>
      <c r="K2561" s="17"/>
      <c r="L2561" s="17"/>
    </row>
    <row r="2562" spans="8:12">
      <c r="H2562" s="16"/>
      <c r="I2562" s="17"/>
      <c r="J2562" s="17"/>
      <c r="K2562" s="17"/>
      <c r="L2562" s="17"/>
    </row>
    <row r="2563" spans="8:12">
      <c r="H2563" s="16"/>
      <c r="I2563" s="17"/>
      <c r="J2563" s="17"/>
      <c r="K2563" s="17"/>
      <c r="L2563" s="17"/>
    </row>
    <row r="2564" spans="8:12">
      <c r="H2564" s="16"/>
      <c r="I2564" s="17"/>
      <c r="J2564" s="17"/>
      <c r="K2564" s="17"/>
      <c r="L2564" s="17"/>
    </row>
    <row r="2565" spans="8:12">
      <c r="H2565" s="16"/>
      <c r="I2565" s="17"/>
      <c r="J2565" s="17"/>
      <c r="K2565" s="17"/>
      <c r="L2565" s="17"/>
    </row>
    <row r="2566" spans="8:12">
      <c r="H2566" s="16"/>
      <c r="I2566" s="17"/>
      <c r="J2566" s="17"/>
      <c r="K2566" s="17"/>
      <c r="L2566" s="17"/>
    </row>
    <row r="2567" spans="8:12">
      <c r="H2567" s="16"/>
      <c r="I2567" s="17"/>
      <c r="J2567" s="17"/>
      <c r="K2567" s="17"/>
      <c r="L2567" s="17"/>
    </row>
    <row r="2568" spans="8:12">
      <c r="H2568" s="16"/>
      <c r="I2568" s="17"/>
      <c r="J2568" s="17"/>
      <c r="K2568" s="17"/>
      <c r="L2568" s="17"/>
    </row>
    <row r="2569" spans="8:12">
      <c r="H2569" s="16"/>
      <c r="I2569" s="17"/>
      <c r="J2569" s="17"/>
      <c r="K2569" s="17"/>
      <c r="L2569" s="17"/>
    </row>
    <row r="2570" spans="8:12">
      <c r="H2570" s="16"/>
      <c r="I2570" s="17"/>
      <c r="J2570" s="17"/>
      <c r="K2570" s="17"/>
      <c r="L2570" s="17"/>
    </row>
    <row r="2571" spans="8:12">
      <c r="H2571" s="16"/>
      <c r="I2571" s="17"/>
      <c r="J2571" s="17"/>
      <c r="K2571" s="17"/>
      <c r="L2571" s="17"/>
    </row>
    <row r="2572" spans="8:12">
      <c r="H2572" s="16"/>
      <c r="I2572" s="17"/>
      <c r="J2572" s="17"/>
      <c r="K2572" s="17"/>
      <c r="L2572" s="17"/>
    </row>
    <row r="2573" spans="8:12">
      <c r="H2573" s="16"/>
      <c r="I2573" s="17"/>
      <c r="J2573" s="17"/>
      <c r="K2573" s="17"/>
      <c r="L2573" s="17"/>
    </row>
    <row r="2574" spans="8:12">
      <c r="H2574" s="16"/>
      <c r="I2574" s="17"/>
      <c r="J2574" s="17"/>
      <c r="K2574" s="17"/>
      <c r="L2574" s="17"/>
    </row>
    <row r="2575" spans="8:12">
      <c r="H2575" s="16"/>
      <c r="I2575" s="17"/>
      <c r="J2575" s="17"/>
      <c r="K2575" s="17"/>
      <c r="L2575" s="17"/>
    </row>
    <row r="2576" spans="8:12">
      <c r="H2576" s="16"/>
      <c r="I2576" s="17"/>
      <c r="J2576" s="17"/>
      <c r="K2576" s="17"/>
      <c r="L2576" s="17"/>
    </row>
    <row r="2577" spans="8:12">
      <c r="H2577" s="16"/>
      <c r="I2577" s="17"/>
      <c r="J2577" s="17"/>
      <c r="K2577" s="17"/>
      <c r="L2577" s="17"/>
    </row>
    <row r="2578" spans="8:12">
      <c r="H2578" s="16"/>
      <c r="I2578" s="17"/>
      <c r="J2578" s="17"/>
      <c r="K2578" s="17"/>
      <c r="L2578" s="17"/>
    </row>
    <row r="2579" spans="8:12">
      <c r="H2579" s="16"/>
      <c r="I2579" s="17"/>
      <c r="J2579" s="17"/>
      <c r="K2579" s="17"/>
      <c r="L2579" s="17"/>
    </row>
    <row r="2580" spans="8:12">
      <c r="H2580" s="16"/>
      <c r="I2580" s="17"/>
      <c r="J2580" s="17"/>
      <c r="K2580" s="17"/>
      <c r="L2580" s="17"/>
    </row>
    <row r="2581" spans="8:12">
      <c r="H2581" s="16"/>
      <c r="I2581" s="17"/>
      <c r="J2581" s="17"/>
      <c r="K2581" s="17"/>
      <c r="L2581" s="17"/>
    </row>
    <row r="2582" spans="8:12">
      <c r="H2582" s="16"/>
      <c r="I2582" s="17"/>
      <c r="J2582" s="17"/>
      <c r="K2582" s="17"/>
      <c r="L2582" s="17"/>
    </row>
    <row r="2583" spans="8:12">
      <c r="H2583" s="16"/>
      <c r="I2583" s="17"/>
      <c r="J2583" s="17"/>
      <c r="K2583" s="17"/>
      <c r="L2583" s="17"/>
    </row>
    <row r="2584" spans="8:12">
      <c r="H2584" s="16"/>
      <c r="I2584" s="17"/>
      <c r="J2584" s="17"/>
      <c r="K2584" s="17"/>
      <c r="L2584" s="17"/>
    </row>
    <row r="2585" spans="8:12">
      <c r="H2585" s="16"/>
      <c r="I2585" s="17"/>
      <c r="J2585" s="17"/>
      <c r="K2585" s="17"/>
      <c r="L2585" s="17"/>
    </row>
    <row r="2586" spans="8:12">
      <c r="H2586" s="16"/>
      <c r="I2586" s="17"/>
      <c r="J2586" s="17"/>
      <c r="K2586" s="17"/>
      <c r="L2586" s="17"/>
    </row>
    <row r="2587" spans="8:12">
      <c r="H2587" s="16"/>
      <c r="I2587" s="17"/>
      <c r="J2587" s="17"/>
      <c r="K2587" s="17"/>
      <c r="L2587" s="17"/>
    </row>
    <row r="2588" spans="8:12">
      <c r="H2588" s="16"/>
      <c r="I2588" s="17"/>
      <c r="J2588" s="17"/>
      <c r="K2588" s="17"/>
      <c r="L2588" s="17"/>
    </row>
    <row r="2589" spans="8:12">
      <c r="H2589" s="16"/>
      <c r="I2589" s="17"/>
      <c r="J2589" s="17"/>
      <c r="K2589" s="17"/>
      <c r="L2589" s="17"/>
    </row>
    <row r="2590" spans="8:12">
      <c r="H2590" s="16"/>
      <c r="I2590" s="17"/>
      <c r="J2590" s="17"/>
      <c r="K2590" s="17"/>
      <c r="L2590" s="17"/>
    </row>
    <row r="2591" spans="8:12">
      <c r="H2591" s="16"/>
      <c r="I2591" s="17"/>
      <c r="J2591" s="17"/>
      <c r="K2591" s="17"/>
      <c r="L2591" s="17"/>
    </row>
    <row r="2592" spans="8:12">
      <c r="H2592" s="16"/>
      <c r="I2592" s="17"/>
      <c r="J2592" s="17"/>
      <c r="K2592" s="17"/>
      <c r="L2592" s="17"/>
    </row>
    <row r="2593" spans="8:12">
      <c r="H2593" s="16"/>
      <c r="I2593" s="17"/>
      <c r="J2593" s="17"/>
      <c r="K2593" s="17"/>
      <c r="L2593" s="17"/>
    </row>
    <row r="2594" spans="8:12">
      <c r="H2594" s="16"/>
      <c r="I2594" s="17"/>
      <c r="J2594" s="17"/>
      <c r="K2594" s="17"/>
      <c r="L2594" s="17"/>
    </row>
    <row r="2595" spans="8:12">
      <c r="H2595" s="16"/>
      <c r="I2595" s="17"/>
      <c r="J2595" s="17"/>
      <c r="K2595" s="17"/>
      <c r="L2595" s="17"/>
    </row>
    <row r="2596" spans="8:12">
      <c r="H2596" s="16"/>
      <c r="I2596" s="17"/>
      <c r="J2596" s="17"/>
      <c r="K2596" s="17"/>
      <c r="L2596" s="17"/>
    </row>
    <row r="2597" spans="8:12">
      <c r="H2597" s="16"/>
      <c r="I2597" s="17"/>
      <c r="J2597" s="17"/>
      <c r="K2597" s="17"/>
      <c r="L2597" s="17"/>
    </row>
    <row r="2598" spans="8:12">
      <c r="H2598" s="16"/>
      <c r="I2598" s="17"/>
      <c r="J2598" s="17"/>
      <c r="K2598" s="17"/>
      <c r="L2598" s="17"/>
    </row>
    <row r="2599" spans="8:12">
      <c r="H2599" s="16"/>
      <c r="I2599" s="17"/>
      <c r="J2599" s="17"/>
      <c r="K2599" s="17"/>
      <c r="L2599" s="17"/>
    </row>
    <row r="2600" spans="8:12">
      <c r="H2600" s="16"/>
      <c r="I2600" s="17"/>
      <c r="J2600" s="17"/>
      <c r="K2600" s="17"/>
      <c r="L2600" s="17"/>
    </row>
    <row r="2601" spans="8:12">
      <c r="H2601" s="16"/>
      <c r="I2601" s="17"/>
      <c r="J2601" s="17"/>
      <c r="K2601" s="17"/>
      <c r="L2601" s="17"/>
    </row>
    <row r="2602" spans="8:12">
      <c r="H2602" s="16"/>
      <c r="I2602" s="17"/>
      <c r="J2602" s="17"/>
      <c r="K2602" s="17"/>
      <c r="L2602" s="17"/>
    </row>
    <row r="2603" spans="8:12">
      <c r="H2603" s="16"/>
      <c r="I2603" s="17"/>
      <c r="J2603" s="17"/>
      <c r="K2603" s="17"/>
      <c r="L2603" s="17"/>
    </row>
    <row r="2604" spans="8:12">
      <c r="H2604" s="16"/>
      <c r="I2604" s="17"/>
      <c r="J2604" s="17"/>
      <c r="K2604" s="17"/>
      <c r="L2604" s="17"/>
    </row>
    <row r="2605" spans="8:12">
      <c r="H2605" s="16"/>
      <c r="I2605" s="17"/>
      <c r="J2605" s="17"/>
      <c r="K2605" s="17"/>
      <c r="L2605" s="17"/>
    </row>
    <row r="2606" spans="8:12">
      <c r="H2606" s="16"/>
      <c r="I2606" s="17"/>
      <c r="J2606" s="17"/>
      <c r="K2606" s="17"/>
      <c r="L2606" s="17"/>
    </row>
    <row r="2607" spans="8:12">
      <c r="H2607" s="16"/>
      <c r="I2607" s="17"/>
      <c r="J2607" s="17"/>
      <c r="K2607" s="17"/>
      <c r="L2607" s="17"/>
    </row>
    <row r="2608" spans="8:12">
      <c r="H2608" s="16"/>
      <c r="I2608" s="17"/>
      <c r="J2608" s="17"/>
      <c r="K2608" s="17"/>
      <c r="L2608" s="17"/>
    </row>
    <row r="2609" spans="8:12">
      <c r="H2609" s="16"/>
      <c r="I2609" s="17"/>
      <c r="J2609" s="17"/>
      <c r="K2609" s="17"/>
      <c r="L2609" s="17"/>
    </row>
    <row r="2610" spans="8:12">
      <c r="H2610" s="16"/>
      <c r="I2610" s="17"/>
      <c r="J2610" s="17"/>
      <c r="K2610" s="17"/>
      <c r="L2610" s="17"/>
    </row>
    <row r="2611" spans="8:12">
      <c r="H2611" s="16"/>
      <c r="I2611" s="17"/>
      <c r="J2611" s="17"/>
      <c r="K2611" s="17"/>
      <c r="L2611" s="17"/>
    </row>
    <row r="2612" spans="8:12">
      <c r="H2612" s="16"/>
      <c r="I2612" s="17"/>
      <c r="J2612" s="17"/>
      <c r="K2612" s="17"/>
      <c r="L2612" s="17"/>
    </row>
    <row r="2613" spans="8:12">
      <c r="H2613" s="16"/>
      <c r="I2613" s="17"/>
      <c r="J2613" s="17"/>
      <c r="K2613" s="17"/>
      <c r="L2613" s="17"/>
    </row>
    <row r="2614" spans="8:12">
      <c r="H2614" s="16"/>
      <c r="I2614" s="17"/>
      <c r="J2614" s="17"/>
      <c r="K2614" s="17"/>
      <c r="L2614" s="17"/>
    </row>
    <row r="2615" spans="8:12">
      <c r="H2615" s="16"/>
      <c r="I2615" s="17"/>
      <c r="J2615" s="17"/>
      <c r="K2615" s="17"/>
      <c r="L2615" s="17"/>
    </row>
    <row r="2616" spans="8:12">
      <c r="H2616" s="16"/>
      <c r="I2616" s="17"/>
      <c r="J2616" s="17"/>
      <c r="K2616" s="17"/>
      <c r="L2616" s="17"/>
    </row>
    <row r="2617" spans="8:12">
      <c r="H2617" s="16"/>
      <c r="I2617" s="17"/>
      <c r="J2617" s="17"/>
      <c r="K2617" s="17"/>
      <c r="L2617" s="17"/>
    </row>
    <row r="2618" spans="8:12">
      <c r="H2618" s="16"/>
      <c r="I2618" s="17"/>
      <c r="J2618" s="17"/>
      <c r="K2618" s="17"/>
      <c r="L2618" s="17"/>
    </row>
    <row r="2619" spans="8:12">
      <c r="H2619" s="16"/>
      <c r="I2619" s="17"/>
      <c r="J2619" s="17"/>
      <c r="K2619" s="17"/>
      <c r="L2619" s="17"/>
    </row>
    <row r="2620" spans="8:12">
      <c r="H2620" s="16"/>
      <c r="I2620" s="17"/>
      <c r="J2620" s="17"/>
      <c r="K2620" s="17"/>
      <c r="L2620" s="17"/>
    </row>
    <row r="2621" spans="8:12">
      <c r="H2621" s="16"/>
      <c r="I2621" s="17"/>
      <c r="J2621" s="17"/>
      <c r="K2621" s="17"/>
      <c r="L2621" s="17"/>
    </row>
    <row r="2622" spans="8:12">
      <c r="H2622" s="16"/>
      <c r="I2622" s="17"/>
      <c r="J2622" s="17"/>
      <c r="K2622" s="17"/>
      <c r="L2622" s="17"/>
    </row>
    <row r="2623" spans="8:12">
      <c r="H2623" s="16"/>
      <c r="I2623" s="17"/>
      <c r="J2623" s="17"/>
      <c r="K2623" s="17"/>
      <c r="L2623" s="17"/>
    </row>
    <row r="2624" spans="8:12">
      <c r="H2624" s="16"/>
      <c r="I2624" s="17"/>
      <c r="J2624" s="17"/>
      <c r="K2624" s="17"/>
      <c r="L2624" s="17"/>
    </row>
    <row r="2625" spans="8:12">
      <c r="H2625" s="16"/>
      <c r="I2625" s="17"/>
      <c r="J2625" s="17"/>
      <c r="K2625" s="17"/>
      <c r="L2625" s="17"/>
    </row>
    <row r="2626" spans="8:12">
      <c r="H2626" s="16"/>
      <c r="I2626" s="17"/>
      <c r="J2626" s="17"/>
      <c r="K2626" s="17"/>
      <c r="L2626" s="17"/>
    </row>
    <row r="2627" spans="8:12">
      <c r="H2627" s="16"/>
      <c r="I2627" s="17"/>
      <c r="J2627" s="17"/>
      <c r="K2627" s="17"/>
      <c r="L2627" s="17"/>
    </row>
    <row r="2628" spans="8:12">
      <c r="H2628" s="16"/>
      <c r="I2628" s="17"/>
      <c r="J2628" s="17"/>
      <c r="K2628" s="17"/>
      <c r="L2628" s="17"/>
    </row>
    <row r="2629" spans="8:12">
      <c r="H2629" s="16"/>
      <c r="I2629" s="17"/>
      <c r="J2629" s="17"/>
      <c r="K2629" s="17"/>
      <c r="L2629" s="17"/>
    </row>
    <row r="2630" spans="8:12">
      <c r="H2630" s="16"/>
      <c r="I2630" s="17"/>
      <c r="J2630" s="17"/>
      <c r="K2630" s="17"/>
      <c r="L2630" s="17"/>
    </row>
    <row r="2631" spans="8:12">
      <c r="H2631" s="16"/>
      <c r="I2631" s="17"/>
      <c r="J2631" s="17"/>
      <c r="K2631" s="17"/>
      <c r="L2631" s="17"/>
    </row>
    <row r="2632" spans="8:12">
      <c r="H2632" s="16"/>
      <c r="I2632" s="17"/>
      <c r="J2632" s="17"/>
      <c r="K2632" s="17"/>
      <c r="L2632" s="17"/>
    </row>
    <row r="2633" spans="8:12">
      <c r="H2633" s="16"/>
      <c r="I2633" s="17"/>
      <c r="J2633" s="17"/>
      <c r="K2633" s="17"/>
      <c r="L2633" s="17"/>
    </row>
    <row r="2634" spans="8:12">
      <c r="H2634" s="16"/>
      <c r="I2634" s="17"/>
      <c r="J2634" s="17"/>
      <c r="K2634" s="17"/>
      <c r="L2634" s="17"/>
    </row>
    <row r="2635" spans="8:12">
      <c r="H2635" s="16"/>
      <c r="I2635" s="17"/>
      <c r="J2635" s="17"/>
      <c r="K2635" s="17"/>
      <c r="L2635" s="17"/>
    </row>
    <row r="2636" spans="8:12">
      <c r="H2636" s="16"/>
      <c r="I2636" s="17"/>
      <c r="J2636" s="17"/>
      <c r="K2636" s="17"/>
      <c r="L2636" s="17"/>
    </row>
    <row r="2637" spans="8:12">
      <c r="H2637" s="16"/>
      <c r="I2637" s="17"/>
      <c r="J2637" s="17"/>
      <c r="K2637" s="17"/>
      <c r="L2637" s="17"/>
    </row>
    <row r="2638" spans="8:12">
      <c r="H2638" s="16"/>
      <c r="I2638" s="17"/>
      <c r="J2638" s="17"/>
      <c r="K2638" s="17"/>
      <c r="L2638" s="17"/>
    </row>
    <row r="2639" spans="8:12">
      <c r="H2639" s="16"/>
      <c r="I2639" s="17"/>
      <c r="J2639" s="17"/>
      <c r="K2639" s="17"/>
      <c r="L2639" s="17"/>
    </row>
    <row r="2640" spans="8:12">
      <c r="H2640" s="16"/>
      <c r="I2640" s="17"/>
      <c r="J2640" s="17"/>
      <c r="K2640" s="17"/>
      <c r="L2640" s="17"/>
    </row>
    <row r="2641" spans="8:12">
      <c r="H2641" s="16"/>
      <c r="I2641" s="17"/>
      <c r="J2641" s="17"/>
      <c r="K2641" s="17"/>
      <c r="L2641" s="17"/>
    </row>
    <row r="2642" spans="8:12">
      <c r="H2642" s="16"/>
      <c r="I2642" s="17"/>
      <c r="J2642" s="17"/>
      <c r="K2642" s="17"/>
      <c r="L2642" s="17"/>
    </row>
    <row r="2643" spans="8:12">
      <c r="H2643" s="16"/>
      <c r="I2643" s="17"/>
      <c r="J2643" s="17"/>
      <c r="K2643" s="17"/>
      <c r="L2643" s="17"/>
    </row>
    <row r="2644" spans="8:12">
      <c r="H2644" s="16"/>
      <c r="I2644" s="17"/>
      <c r="J2644" s="17"/>
      <c r="K2644" s="17"/>
      <c r="L2644" s="17"/>
    </row>
    <row r="2645" spans="8:12">
      <c r="H2645" s="16"/>
      <c r="I2645" s="17"/>
      <c r="J2645" s="17"/>
      <c r="K2645" s="17"/>
      <c r="L2645" s="17"/>
    </row>
    <row r="2646" spans="8:12">
      <c r="H2646" s="16"/>
      <c r="I2646" s="17"/>
      <c r="J2646" s="17"/>
      <c r="K2646" s="17"/>
      <c r="L2646" s="17"/>
    </row>
    <row r="2647" spans="8:12">
      <c r="H2647" s="16"/>
      <c r="I2647" s="17"/>
      <c r="J2647" s="17"/>
      <c r="K2647" s="17"/>
      <c r="L2647" s="17"/>
    </row>
    <row r="2648" spans="8:12">
      <c r="H2648" s="16"/>
      <c r="I2648" s="17"/>
      <c r="J2648" s="17"/>
      <c r="K2648" s="17"/>
      <c r="L2648" s="17"/>
    </row>
    <row r="2649" spans="8:12">
      <c r="H2649" s="16"/>
      <c r="I2649" s="17"/>
      <c r="J2649" s="17"/>
      <c r="K2649" s="17"/>
      <c r="L2649" s="17"/>
    </row>
    <row r="2650" spans="8:12">
      <c r="H2650" s="16"/>
      <c r="I2650" s="17"/>
      <c r="J2650" s="17"/>
      <c r="K2650" s="17"/>
      <c r="L2650" s="17"/>
    </row>
    <row r="2651" spans="8:12">
      <c r="H2651" s="16"/>
      <c r="I2651" s="17"/>
      <c r="J2651" s="17"/>
      <c r="K2651" s="17"/>
      <c r="L2651" s="17"/>
    </row>
    <row r="2652" spans="8:12">
      <c r="H2652" s="16"/>
      <c r="I2652" s="17"/>
      <c r="J2652" s="17"/>
      <c r="K2652" s="17"/>
      <c r="L2652" s="17"/>
    </row>
    <row r="2653" spans="8:12">
      <c r="H2653" s="16"/>
      <c r="I2653" s="17"/>
      <c r="J2653" s="17"/>
      <c r="K2653" s="17"/>
      <c r="L2653" s="17"/>
    </row>
    <row r="2654" spans="8:12">
      <c r="H2654" s="16"/>
      <c r="I2654" s="17"/>
      <c r="J2654" s="17"/>
      <c r="K2654" s="17"/>
      <c r="L2654" s="17"/>
    </row>
    <row r="2655" spans="8:12">
      <c r="H2655" s="16"/>
      <c r="I2655" s="17"/>
      <c r="J2655" s="17"/>
      <c r="K2655" s="17"/>
      <c r="L2655" s="17"/>
    </row>
    <row r="2656" spans="8:12">
      <c r="H2656" s="16"/>
      <c r="I2656" s="17"/>
      <c r="J2656" s="17"/>
      <c r="K2656" s="17"/>
      <c r="L2656" s="17"/>
    </row>
    <row r="2657" spans="8:12">
      <c r="H2657" s="16"/>
      <c r="I2657" s="17"/>
      <c r="J2657" s="17"/>
      <c r="K2657" s="17"/>
      <c r="L2657" s="17"/>
    </row>
    <row r="2658" spans="8:12">
      <c r="H2658" s="16"/>
      <c r="I2658" s="17"/>
      <c r="J2658" s="17"/>
      <c r="K2658" s="17"/>
      <c r="L2658" s="17"/>
    </row>
    <row r="2659" spans="8:12">
      <c r="H2659" s="16"/>
      <c r="I2659" s="17"/>
      <c r="J2659" s="17"/>
      <c r="K2659" s="17"/>
      <c r="L2659" s="17"/>
    </row>
    <row r="2660" spans="8:12">
      <c r="H2660" s="16"/>
      <c r="I2660" s="17"/>
      <c r="J2660" s="17"/>
      <c r="K2660" s="17"/>
      <c r="L2660" s="17"/>
    </row>
    <row r="2661" spans="8:12">
      <c r="H2661" s="16"/>
      <c r="I2661" s="17"/>
      <c r="J2661" s="17"/>
      <c r="K2661" s="17"/>
      <c r="L2661" s="17"/>
    </row>
    <row r="2662" spans="8:12">
      <c r="H2662" s="16"/>
      <c r="I2662" s="17"/>
      <c r="J2662" s="17"/>
      <c r="K2662" s="17"/>
      <c r="L2662" s="17"/>
    </row>
    <row r="2663" spans="8:12">
      <c r="H2663" s="16"/>
      <c r="I2663" s="17"/>
      <c r="J2663" s="17"/>
      <c r="K2663" s="17"/>
      <c r="L2663" s="17"/>
    </row>
    <row r="2664" spans="8:12">
      <c r="H2664" s="16"/>
      <c r="I2664" s="17"/>
      <c r="J2664" s="17"/>
      <c r="K2664" s="17"/>
      <c r="L2664" s="17"/>
    </row>
    <row r="2665" spans="8:12">
      <c r="H2665" s="16"/>
      <c r="I2665" s="17"/>
      <c r="J2665" s="17"/>
      <c r="K2665" s="17"/>
      <c r="L2665" s="17"/>
    </row>
    <row r="2666" spans="8:12">
      <c r="H2666" s="16"/>
      <c r="I2666" s="17"/>
      <c r="J2666" s="17"/>
      <c r="K2666" s="17"/>
      <c r="L2666" s="17"/>
    </row>
    <row r="2667" spans="8:12">
      <c r="H2667" s="16"/>
      <c r="I2667" s="17"/>
      <c r="J2667" s="17"/>
      <c r="K2667" s="17"/>
      <c r="L2667" s="17"/>
    </row>
    <row r="2668" spans="8:12">
      <c r="H2668" s="16"/>
      <c r="I2668" s="17"/>
      <c r="J2668" s="17"/>
      <c r="K2668" s="17"/>
      <c r="L2668" s="17"/>
    </row>
    <row r="2669" spans="8:12">
      <c r="H2669" s="16"/>
      <c r="I2669" s="17"/>
      <c r="J2669" s="17"/>
      <c r="K2669" s="17"/>
      <c r="L2669" s="17"/>
    </row>
    <row r="2670" spans="8:12">
      <c r="H2670" s="16"/>
      <c r="I2670" s="17"/>
      <c r="J2670" s="17"/>
      <c r="K2670" s="17"/>
      <c r="L2670" s="17"/>
    </row>
    <row r="2671" spans="8:12">
      <c r="H2671" s="16"/>
      <c r="I2671" s="17"/>
      <c r="J2671" s="17"/>
      <c r="K2671" s="17"/>
      <c r="L2671" s="17"/>
    </row>
    <row r="2672" spans="8:12">
      <c r="H2672" s="16"/>
      <c r="I2672" s="17"/>
      <c r="J2672" s="17"/>
      <c r="K2672" s="17"/>
      <c r="L2672" s="17"/>
    </row>
    <row r="2673" spans="8:12">
      <c r="H2673" s="16"/>
      <c r="I2673" s="17"/>
      <c r="J2673" s="17"/>
      <c r="K2673" s="17"/>
      <c r="L2673" s="17"/>
    </row>
    <row r="2674" spans="8:12">
      <c r="H2674" s="16"/>
      <c r="I2674" s="17"/>
      <c r="J2674" s="17"/>
      <c r="K2674" s="17"/>
      <c r="L2674" s="17"/>
    </row>
    <row r="2675" spans="8:12">
      <c r="H2675" s="16"/>
      <c r="I2675" s="17"/>
      <c r="J2675" s="17"/>
      <c r="K2675" s="17"/>
      <c r="L2675" s="17"/>
    </row>
    <row r="2676" spans="8:12">
      <c r="H2676" s="16"/>
      <c r="I2676" s="17"/>
      <c r="J2676" s="17"/>
      <c r="K2676" s="17"/>
      <c r="L2676" s="17"/>
    </row>
    <row r="2677" spans="8:12">
      <c r="H2677" s="16"/>
      <c r="I2677" s="17"/>
      <c r="J2677" s="17"/>
      <c r="K2677" s="17"/>
      <c r="L2677" s="17"/>
    </row>
    <row r="2678" spans="8:12">
      <c r="H2678" s="16"/>
      <c r="I2678" s="17"/>
      <c r="J2678" s="17"/>
      <c r="K2678" s="17"/>
      <c r="L2678" s="17"/>
    </row>
    <row r="2679" spans="8:12">
      <c r="H2679" s="16"/>
      <c r="I2679" s="17"/>
      <c r="J2679" s="17"/>
      <c r="K2679" s="17"/>
      <c r="L2679" s="17"/>
    </row>
    <row r="2680" spans="8:12">
      <c r="H2680" s="16"/>
      <c r="I2680" s="17"/>
      <c r="J2680" s="17"/>
      <c r="K2680" s="17"/>
      <c r="L2680" s="17"/>
    </row>
    <row r="2681" spans="8:12">
      <c r="H2681" s="16"/>
      <c r="I2681" s="17"/>
      <c r="J2681" s="17"/>
      <c r="K2681" s="17"/>
      <c r="L2681" s="17"/>
    </row>
    <row r="2682" spans="8:12">
      <c r="H2682" s="16"/>
      <c r="I2682" s="17"/>
      <c r="J2682" s="17"/>
      <c r="K2682" s="17"/>
      <c r="L2682" s="17"/>
    </row>
    <row r="2683" spans="8:12">
      <c r="H2683" s="16"/>
      <c r="I2683" s="17"/>
      <c r="J2683" s="17"/>
      <c r="K2683" s="17"/>
      <c r="L2683" s="17"/>
    </row>
    <row r="2684" spans="8:12">
      <c r="H2684" s="16"/>
      <c r="I2684" s="17"/>
      <c r="J2684" s="17"/>
      <c r="K2684" s="17"/>
      <c r="L2684" s="17"/>
    </row>
    <row r="2685" spans="8:12">
      <c r="H2685" s="16"/>
      <c r="I2685" s="17"/>
      <c r="J2685" s="17"/>
      <c r="K2685" s="17"/>
      <c r="L2685" s="17"/>
    </row>
    <row r="2686" spans="8:12">
      <c r="H2686" s="16"/>
      <c r="I2686" s="17"/>
      <c r="J2686" s="17"/>
      <c r="K2686" s="17"/>
      <c r="L2686" s="17"/>
    </row>
    <row r="2687" spans="8:12">
      <c r="H2687" s="16"/>
      <c r="I2687" s="17"/>
      <c r="J2687" s="17"/>
      <c r="K2687" s="17"/>
      <c r="L2687" s="17"/>
    </row>
    <row r="2688" spans="8:12">
      <c r="H2688" s="16"/>
      <c r="I2688" s="17"/>
      <c r="J2688" s="17"/>
      <c r="K2688" s="17"/>
      <c r="L2688" s="17"/>
    </row>
    <row r="2689" spans="8:12">
      <c r="H2689" s="16"/>
      <c r="I2689" s="17"/>
      <c r="J2689" s="17"/>
      <c r="K2689" s="17"/>
      <c r="L2689" s="17"/>
    </row>
    <row r="2690" spans="8:12">
      <c r="H2690" s="16"/>
      <c r="I2690" s="17"/>
      <c r="J2690" s="17"/>
      <c r="K2690" s="17"/>
      <c r="L2690" s="17"/>
    </row>
    <row r="2691" spans="8:12">
      <c r="H2691" s="16"/>
      <c r="I2691" s="17"/>
      <c r="J2691" s="17"/>
      <c r="K2691" s="17"/>
      <c r="L2691" s="17"/>
    </row>
    <row r="2692" spans="8:12">
      <c r="H2692" s="16"/>
      <c r="I2692" s="17"/>
      <c r="J2692" s="17"/>
      <c r="K2692" s="17"/>
      <c r="L2692" s="17"/>
    </row>
    <row r="2693" spans="8:12">
      <c r="H2693" s="16"/>
      <c r="I2693" s="17"/>
      <c r="J2693" s="17"/>
      <c r="K2693" s="17"/>
      <c r="L2693" s="17"/>
    </row>
    <row r="2694" spans="8:12">
      <c r="H2694" s="16"/>
      <c r="I2694" s="17"/>
      <c r="J2694" s="17"/>
      <c r="K2694" s="17"/>
      <c r="L2694" s="17"/>
    </row>
    <row r="2695" spans="8:12">
      <c r="H2695" s="16"/>
      <c r="I2695" s="17"/>
      <c r="J2695" s="17"/>
      <c r="K2695" s="17"/>
      <c r="L2695" s="17"/>
    </row>
    <row r="2696" spans="8:12">
      <c r="H2696" s="16"/>
      <c r="I2696" s="17"/>
      <c r="J2696" s="17"/>
      <c r="K2696" s="17"/>
      <c r="L2696" s="17"/>
    </row>
    <row r="2697" spans="8:12">
      <c r="H2697" s="16"/>
      <c r="I2697" s="17"/>
      <c r="J2697" s="17"/>
      <c r="K2697" s="17"/>
      <c r="L2697" s="17"/>
    </row>
    <row r="2698" spans="8:12">
      <c r="H2698" s="16"/>
      <c r="I2698" s="17"/>
      <c r="J2698" s="17"/>
      <c r="K2698" s="17"/>
      <c r="L2698" s="17"/>
    </row>
    <row r="2699" spans="8:12">
      <c r="H2699" s="16"/>
      <c r="I2699" s="17"/>
      <c r="J2699" s="17"/>
      <c r="K2699" s="17"/>
      <c r="L2699" s="17"/>
    </row>
    <row r="2700" spans="8:12">
      <c r="H2700" s="16"/>
      <c r="I2700" s="17"/>
      <c r="J2700" s="17"/>
      <c r="K2700" s="17"/>
      <c r="L2700" s="17"/>
    </row>
    <row r="2701" spans="8:12">
      <c r="H2701" s="16"/>
      <c r="I2701" s="17"/>
      <c r="J2701" s="17"/>
      <c r="K2701" s="17"/>
      <c r="L2701" s="17"/>
    </row>
    <row r="2702" spans="8:12">
      <c r="H2702" s="16"/>
      <c r="I2702" s="17"/>
      <c r="J2702" s="17"/>
      <c r="K2702" s="17"/>
      <c r="L2702" s="17"/>
    </row>
    <row r="2703" spans="8:12">
      <c r="H2703" s="16"/>
      <c r="I2703" s="17"/>
      <c r="J2703" s="17"/>
      <c r="K2703" s="17"/>
      <c r="L2703" s="17"/>
    </row>
    <row r="2704" spans="8:12">
      <c r="H2704" s="16"/>
      <c r="I2704" s="17"/>
      <c r="J2704" s="17"/>
      <c r="K2704" s="17"/>
      <c r="L2704" s="17"/>
    </row>
    <row r="2705" spans="8:12">
      <c r="H2705" s="16"/>
      <c r="I2705" s="17"/>
      <c r="J2705" s="17"/>
      <c r="K2705" s="17"/>
      <c r="L2705" s="17"/>
    </row>
    <row r="2706" spans="8:12">
      <c r="H2706" s="16"/>
      <c r="I2706" s="17"/>
      <c r="J2706" s="17"/>
      <c r="K2706" s="17"/>
      <c r="L2706" s="17"/>
    </row>
    <row r="2707" spans="8:12">
      <c r="H2707" s="16"/>
      <c r="I2707" s="17"/>
      <c r="J2707" s="17"/>
      <c r="K2707" s="17"/>
      <c r="L2707" s="17"/>
    </row>
    <row r="2708" spans="8:12">
      <c r="H2708" s="16"/>
      <c r="I2708" s="17"/>
      <c r="J2708" s="17"/>
      <c r="K2708" s="17"/>
      <c r="L2708" s="17"/>
    </row>
    <row r="2709" spans="8:12">
      <c r="H2709" s="16"/>
      <c r="I2709" s="17"/>
      <c r="J2709" s="17"/>
      <c r="K2709" s="17"/>
      <c r="L2709" s="17"/>
    </row>
    <row r="2710" spans="8:12">
      <c r="H2710" s="16"/>
      <c r="I2710" s="17"/>
      <c r="J2710" s="17"/>
      <c r="K2710" s="17"/>
      <c r="L2710" s="17"/>
    </row>
    <row r="2711" spans="8:12">
      <c r="H2711" s="16"/>
      <c r="I2711" s="17"/>
      <c r="J2711" s="17"/>
      <c r="K2711" s="17"/>
      <c r="L2711" s="17"/>
    </row>
    <row r="2712" spans="8:12">
      <c r="H2712" s="16"/>
      <c r="I2712" s="17"/>
      <c r="J2712" s="17"/>
      <c r="K2712" s="17"/>
      <c r="L2712" s="17"/>
    </row>
    <row r="2713" spans="8:12">
      <c r="H2713" s="16"/>
      <c r="I2713" s="17"/>
      <c r="J2713" s="17"/>
      <c r="K2713" s="17"/>
      <c r="L2713" s="17"/>
    </row>
    <row r="2714" spans="8:12">
      <c r="H2714" s="16"/>
      <c r="I2714" s="17"/>
      <c r="J2714" s="17"/>
      <c r="K2714" s="17"/>
      <c r="L2714" s="17"/>
    </row>
    <row r="2715" spans="8:12">
      <c r="H2715" s="16"/>
      <c r="I2715" s="17"/>
      <c r="J2715" s="17"/>
      <c r="K2715" s="17"/>
      <c r="L2715" s="17"/>
    </row>
    <row r="2716" spans="8:12">
      <c r="H2716" s="16"/>
      <c r="I2716" s="17"/>
      <c r="J2716" s="17"/>
      <c r="K2716" s="17"/>
      <c r="L2716" s="17"/>
    </row>
    <row r="2717" spans="8:12">
      <c r="H2717" s="16"/>
      <c r="I2717" s="17"/>
      <c r="J2717" s="17"/>
      <c r="K2717" s="17"/>
      <c r="L2717" s="17"/>
    </row>
    <row r="2718" spans="8:12">
      <c r="H2718" s="16"/>
      <c r="I2718" s="17"/>
      <c r="J2718" s="17"/>
      <c r="K2718" s="17"/>
      <c r="L2718" s="17"/>
    </row>
    <row r="2719" spans="8:12">
      <c r="H2719" s="16"/>
      <c r="I2719" s="17"/>
      <c r="J2719" s="17"/>
      <c r="K2719" s="17"/>
      <c r="L2719" s="17"/>
    </row>
    <row r="2720" spans="8:12">
      <c r="H2720" s="16"/>
      <c r="I2720" s="17"/>
      <c r="J2720" s="17"/>
      <c r="K2720" s="17"/>
      <c r="L2720" s="17"/>
    </row>
    <row r="2721" spans="8:12">
      <c r="H2721" s="16"/>
      <c r="I2721" s="17"/>
      <c r="J2721" s="17"/>
      <c r="K2721" s="17"/>
      <c r="L2721" s="17"/>
    </row>
    <row r="2722" spans="8:12">
      <c r="H2722" s="16"/>
      <c r="I2722" s="17"/>
      <c r="J2722" s="17"/>
      <c r="K2722" s="17"/>
      <c r="L2722" s="17"/>
    </row>
    <row r="2723" spans="8:12">
      <c r="H2723" s="16"/>
      <c r="I2723" s="17"/>
      <c r="J2723" s="17"/>
      <c r="K2723" s="17"/>
      <c r="L2723" s="17"/>
    </row>
    <row r="2724" spans="8:12">
      <c r="H2724" s="16"/>
      <c r="I2724" s="17"/>
      <c r="J2724" s="17"/>
      <c r="K2724" s="17"/>
      <c r="L2724" s="17"/>
    </row>
    <row r="2725" spans="8:12">
      <c r="H2725" s="16"/>
      <c r="I2725" s="17"/>
      <c r="J2725" s="17"/>
      <c r="K2725" s="17"/>
      <c r="L2725" s="17"/>
    </row>
    <row r="2726" spans="8:12">
      <c r="H2726" s="16"/>
      <c r="I2726" s="17"/>
      <c r="J2726" s="17"/>
      <c r="K2726" s="17"/>
      <c r="L2726" s="17"/>
    </row>
    <row r="2727" spans="8:12">
      <c r="H2727" s="16"/>
      <c r="I2727" s="17"/>
      <c r="J2727" s="17"/>
      <c r="K2727" s="17"/>
      <c r="L2727" s="17"/>
    </row>
    <row r="2728" spans="8:12">
      <c r="H2728" s="16"/>
      <c r="I2728" s="17"/>
      <c r="J2728" s="17"/>
      <c r="K2728" s="17"/>
      <c r="L2728" s="17"/>
    </row>
    <row r="2729" spans="8:12">
      <c r="H2729" s="16"/>
      <c r="I2729" s="17"/>
      <c r="J2729" s="17"/>
      <c r="K2729" s="17"/>
      <c r="L2729" s="17"/>
    </row>
    <row r="2730" spans="8:12">
      <c r="H2730" s="16"/>
      <c r="I2730" s="17"/>
      <c r="J2730" s="17"/>
      <c r="K2730" s="17"/>
      <c r="L2730" s="17"/>
    </row>
    <row r="2731" spans="8:12">
      <c r="H2731" s="16"/>
      <c r="I2731" s="17"/>
      <c r="J2731" s="17"/>
      <c r="K2731" s="17"/>
      <c r="L2731" s="17"/>
    </row>
    <row r="2732" spans="8:12">
      <c r="H2732" s="16"/>
      <c r="I2732" s="17"/>
      <c r="J2732" s="17"/>
      <c r="K2732" s="17"/>
      <c r="L2732" s="17"/>
    </row>
    <row r="2733" spans="8:12">
      <c r="H2733" s="16"/>
      <c r="I2733" s="17"/>
      <c r="J2733" s="17"/>
      <c r="K2733" s="17"/>
      <c r="L2733" s="17"/>
    </row>
    <row r="2734" spans="8:12">
      <c r="H2734" s="16"/>
      <c r="I2734" s="17"/>
      <c r="J2734" s="17"/>
      <c r="K2734" s="17"/>
      <c r="L2734" s="17"/>
    </row>
    <row r="2735" spans="8:12">
      <c r="H2735" s="16"/>
      <c r="I2735" s="17"/>
      <c r="J2735" s="17"/>
      <c r="K2735" s="17"/>
      <c r="L2735" s="17"/>
    </row>
    <row r="2736" spans="8:12">
      <c r="H2736" s="16"/>
      <c r="I2736" s="17"/>
      <c r="J2736" s="17"/>
      <c r="K2736" s="17"/>
      <c r="L2736" s="17"/>
    </row>
    <row r="2737" spans="8:12">
      <c r="H2737" s="16"/>
      <c r="I2737" s="17"/>
      <c r="J2737" s="17"/>
      <c r="K2737" s="17"/>
      <c r="L2737" s="17"/>
    </row>
    <row r="2738" spans="8:12">
      <c r="H2738" s="16"/>
      <c r="I2738" s="17"/>
      <c r="J2738" s="17"/>
      <c r="K2738" s="17"/>
      <c r="L2738" s="17"/>
    </row>
    <row r="2739" spans="8:12">
      <c r="H2739" s="16"/>
      <c r="I2739" s="17"/>
      <c r="J2739" s="17"/>
      <c r="K2739" s="17"/>
      <c r="L2739" s="17"/>
    </row>
    <row r="2740" spans="8:12">
      <c r="H2740" s="16"/>
      <c r="I2740" s="17"/>
      <c r="J2740" s="17"/>
      <c r="K2740" s="17"/>
      <c r="L2740" s="17"/>
    </row>
    <row r="2741" spans="8:12">
      <c r="H2741" s="16"/>
      <c r="I2741" s="17"/>
      <c r="J2741" s="17"/>
      <c r="K2741" s="17"/>
      <c r="L2741" s="17"/>
    </row>
    <row r="2742" spans="8:12">
      <c r="H2742" s="16"/>
      <c r="I2742" s="17"/>
      <c r="J2742" s="17"/>
      <c r="K2742" s="17"/>
      <c r="L2742" s="17"/>
    </row>
    <row r="2743" spans="8:12">
      <c r="H2743" s="16"/>
      <c r="I2743" s="17"/>
      <c r="J2743" s="17"/>
      <c r="K2743" s="17"/>
      <c r="L2743" s="17"/>
    </row>
    <row r="2744" spans="8:12">
      <c r="H2744" s="16"/>
      <c r="I2744" s="17"/>
      <c r="J2744" s="17"/>
      <c r="K2744" s="17"/>
      <c r="L2744" s="17"/>
    </row>
    <row r="2745" spans="8:12">
      <c r="H2745" s="16"/>
      <c r="I2745" s="17"/>
      <c r="J2745" s="17"/>
      <c r="K2745" s="17"/>
      <c r="L2745" s="17"/>
    </row>
    <row r="2746" spans="8:12">
      <c r="H2746" s="16"/>
      <c r="I2746" s="17"/>
      <c r="J2746" s="17"/>
      <c r="K2746" s="17"/>
      <c r="L2746" s="17"/>
    </row>
    <row r="2747" spans="8:12">
      <c r="H2747" s="16"/>
      <c r="I2747" s="17"/>
      <c r="J2747" s="17"/>
      <c r="K2747" s="17"/>
      <c r="L2747" s="17"/>
    </row>
    <row r="2748" spans="8:12">
      <c r="H2748" s="16"/>
      <c r="I2748" s="17"/>
      <c r="J2748" s="17"/>
      <c r="K2748" s="17"/>
      <c r="L2748" s="17"/>
    </row>
    <row r="2749" spans="8:12">
      <c r="H2749" s="16"/>
      <c r="I2749" s="17"/>
      <c r="J2749" s="17"/>
      <c r="K2749" s="17"/>
      <c r="L2749" s="17"/>
    </row>
    <row r="2750" spans="8:12">
      <c r="H2750" s="16"/>
      <c r="I2750" s="17"/>
      <c r="J2750" s="17"/>
      <c r="K2750" s="17"/>
      <c r="L2750" s="17"/>
    </row>
    <row r="2751" spans="8:12">
      <c r="H2751" s="16"/>
      <c r="I2751" s="17"/>
      <c r="J2751" s="17"/>
      <c r="K2751" s="17"/>
      <c r="L2751" s="17"/>
    </row>
    <row r="2752" spans="8:12">
      <c r="H2752" s="16"/>
      <c r="I2752" s="17"/>
      <c r="J2752" s="17"/>
      <c r="K2752" s="17"/>
      <c r="L2752" s="17"/>
    </row>
    <row r="2753" spans="8:12">
      <c r="H2753" s="16"/>
      <c r="I2753" s="17"/>
      <c r="J2753" s="17"/>
      <c r="K2753" s="17"/>
      <c r="L2753" s="17"/>
    </row>
    <row r="2754" spans="8:12">
      <c r="H2754" s="16"/>
      <c r="I2754" s="17"/>
      <c r="J2754" s="17"/>
      <c r="K2754" s="17"/>
      <c r="L2754" s="17"/>
    </row>
    <row r="2755" spans="8:12">
      <c r="H2755" s="16"/>
      <c r="I2755" s="17"/>
      <c r="J2755" s="17"/>
      <c r="K2755" s="17"/>
      <c r="L2755" s="17"/>
    </row>
    <row r="2756" spans="8:12">
      <c r="H2756" s="16"/>
      <c r="I2756" s="17"/>
      <c r="J2756" s="17"/>
      <c r="K2756" s="17"/>
      <c r="L2756" s="17"/>
    </row>
    <row r="2757" spans="8:12">
      <c r="H2757" s="16"/>
      <c r="I2757" s="17"/>
      <c r="J2757" s="17"/>
      <c r="K2757" s="17"/>
      <c r="L2757" s="17"/>
    </row>
    <row r="2758" spans="8:12">
      <c r="H2758" s="16"/>
      <c r="I2758" s="17"/>
      <c r="J2758" s="17"/>
      <c r="K2758" s="17"/>
      <c r="L2758" s="17"/>
    </row>
    <row r="2759" spans="8:12">
      <c r="H2759" s="16"/>
      <c r="I2759" s="17"/>
      <c r="J2759" s="17"/>
      <c r="K2759" s="17"/>
      <c r="L2759" s="17"/>
    </row>
    <row r="2760" spans="8:12">
      <c r="H2760" s="16"/>
      <c r="I2760" s="17"/>
      <c r="J2760" s="17"/>
      <c r="K2760" s="17"/>
      <c r="L2760" s="17"/>
    </row>
    <row r="2761" spans="8:12">
      <c r="H2761" s="16"/>
      <c r="I2761" s="17"/>
      <c r="J2761" s="17"/>
      <c r="K2761" s="17"/>
      <c r="L2761" s="17"/>
    </row>
    <row r="2762" spans="8:12">
      <c r="H2762" s="16"/>
      <c r="I2762" s="17"/>
      <c r="J2762" s="17"/>
      <c r="K2762" s="17"/>
      <c r="L2762" s="17"/>
    </row>
    <row r="2763" spans="8:12">
      <c r="H2763" s="16"/>
      <c r="I2763" s="17"/>
      <c r="J2763" s="17"/>
      <c r="K2763" s="17"/>
      <c r="L2763" s="17"/>
    </row>
    <row r="2764" spans="8:12">
      <c r="H2764" s="16"/>
      <c r="I2764" s="17"/>
      <c r="J2764" s="17"/>
      <c r="K2764" s="17"/>
      <c r="L2764" s="17"/>
    </row>
    <row r="2765" spans="8:12">
      <c r="H2765" s="16"/>
      <c r="I2765" s="17"/>
      <c r="J2765" s="17"/>
      <c r="K2765" s="17"/>
      <c r="L2765" s="17"/>
    </row>
    <row r="2766" spans="8:12">
      <c r="H2766" s="16"/>
      <c r="I2766" s="17"/>
      <c r="J2766" s="17"/>
      <c r="K2766" s="17"/>
      <c r="L2766" s="17"/>
    </row>
    <row r="2767" spans="8:12">
      <c r="H2767" s="16"/>
      <c r="I2767" s="17"/>
      <c r="J2767" s="17"/>
      <c r="K2767" s="17"/>
      <c r="L2767" s="17"/>
    </row>
    <row r="2768" spans="8:12">
      <c r="H2768" s="16"/>
      <c r="I2768" s="17"/>
      <c r="J2768" s="17"/>
      <c r="K2768" s="17"/>
      <c r="L2768" s="17"/>
    </row>
    <row r="2769" spans="8:12">
      <c r="H2769" s="16"/>
      <c r="I2769" s="17"/>
      <c r="J2769" s="17"/>
      <c r="K2769" s="17"/>
      <c r="L2769" s="17"/>
    </row>
    <row r="2770" spans="8:12">
      <c r="H2770" s="16"/>
      <c r="I2770" s="17"/>
      <c r="J2770" s="17"/>
      <c r="K2770" s="17"/>
      <c r="L2770" s="17"/>
    </row>
    <row r="2771" spans="8:12">
      <c r="H2771" s="16"/>
      <c r="I2771" s="17"/>
      <c r="J2771" s="17"/>
      <c r="K2771" s="17"/>
      <c r="L2771" s="17"/>
    </row>
    <row r="2772" spans="8:12">
      <c r="H2772" s="16"/>
      <c r="I2772" s="17"/>
      <c r="J2772" s="17"/>
      <c r="K2772" s="17"/>
      <c r="L2772" s="17"/>
    </row>
    <row r="2773" spans="8:12">
      <c r="H2773" s="16"/>
      <c r="I2773" s="17"/>
      <c r="J2773" s="17"/>
      <c r="K2773" s="17"/>
      <c r="L2773" s="17"/>
    </row>
    <row r="2774" spans="8:12">
      <c r="H2774" s="16"/>
      <c r="I2774" s="17"/>
      <c r="J2774" s="17"/>
      <c r="K2774" s="17"/>
      <c r="L2774" s="17"/>
    </row>
    <row r="2775" spans="8:12">
      <c r="H2775" s="16"/>
      <c r="I2775" s="17"/>
      <c r="J2775" s="17"/>
      <c r="K2775" s="17"/>
      <c r="L2775" s="17"/>
    </row>
    <row r="2776" spans="8:12">
      <c r="H2776" s="16"/>
      <c r="I2776" s="17"/>
      <c r="J2776" s="17"/>
      <c r="K2776" s="17"/>
      <c r="L2776" s="17"/>
    </row>
    <row r="2777" spans="8:12">
      <c r="H2777" s="16"/>
      <c r="I2777" s="17"/>
      <c r="J2777" s="17"/>
      <c r="K2777" s="17"/>
      <c r="L2777" s="17"/>
    </row>
    <row r="2778" spans="8:12">
      <c r="H2778" s="16"/>
      <c r="I2778" s="17"/>
      <c r="J2778" s="17"/>
      <c r="K2778" s="17"/>
      <c r="L2778" s="17"/>
    </row>
    <row r="2779" spans="8:12">
      <c r="H2779" s="16"/>
      <c r="I2779" s="17"/>
      <c r="J2779" s="17"/>
      <c r="K2779" s="17"/>
      <c r="L2779" s="17"/>
    </row>
    <row r="2780" spans="8:12">
      <c r="H2780" s="16"/>
      <c r="I2780" s="17"/>
      <c r="J2780" s="17"/>
      <c r="K2780" s="17"/>
      <c r="L2780" s="17"/>
    </row>
    <row r="2781" spans="8:12">
      <c r="H2781" s="16"/>
      <c r="I2781" s="17"/>
      <c r="J2781" s="17"/>
      <c r="K2781" s="17"/>
      <c r="L2781" s="17"/>
    </row>
    <row r="2782" spans="8:12">
      <c r="H2782" s="16"/>
      <c r="I2782" s="17"/>
      <c r="J2782" s="17"/>
      <c r="K2782" s="17"/>
      <c r="L2782" s="17"/>
    </row>
    <row r="2783" spans="8:12">
      <c r="H2783" s="16"/>
      <c r="I2783" s="17"/>
      <c r="J2783" s="17"/>
      <c r="K2783" s="17"/>
      <c r="L2783" s="17"/>
    </row>
    <row r="2784" spans="8:12">
      <c r="H2784" s="16"/>
      <c r="I2784" s="17"/>
      <c r="J2784" s="17"/>
      <c r="K2784" s="17"/>
      <c r="L2784" s="17"/>
    </row>
    <row r="2785" spans="8:12">
      <c r="H2785" s="16"/>
      <c r="I2785" s="17"/>
      <c r="J2785" s="17"/>
      <c r="K2785" s="17"/>
      <c r="L2785" s="17"/>
    </row>
    <row r="2786" spans="8:12">
      <c r="H2786" s="16"/>
      <c r="I2786" s="17"/>
      <c r="J2786" s="17"/>
      <c r="K2786" s="17"/>
      <c r="L2786" s="17"/>
    </row>
    <row r="2787" spans="8:12">
      <c r="H2787" s="16"/>
      <c r="I2787" s="17"/>
      <c r="J2787" s="17"/>
      <c r="K2787" s="17"/>
      <c r="L2787" s="17"/>
    </row>
    <row r="2788" spans="8:12">
      <c r="H2788" s="16"/>
      <c r="I2788" s="17"/>
      <c r="J2788" s="17"/>
      <c r="K2788" s="17"/>
      <c r="L2788" s="17"/>
    </row>
    <row r="2789" spans="8:12">
      <c r="H2789" s="16"/>
      <c r="I2789" s="17"/>
      <c r="J2789" s="17"/>
      <c r="K2789" s="17"/>
      <c r="L2789" s="17"/>
    </row>
    <row r="2790" spans="8:12">
      <c r="H2790" s="16"/>
      <c r="I2790" s="17"/>
      <c r="J2790" s="17"/>
      <c r="K2790" s="17"/>
      <c r="L2790" s="17"/>
    </row>
    <row r="2791" spans="8:12">
      <c r="H2791" s="16"/>
      <c r="I2791" s="17"/>
      <c r="J2791" s="17"/>
      <c r="K2791" s="17"/>
      <c r="L2791" s="17"/>
    </row>
    <row r="2792" spans="8:12">
      <c r="H2792" s="16"/>
      <c r="I2792" s="17"/>
      <c r="J2792" s="17"/>
      <c r="K2792" s="17"/>
      <c r="L2792" s="17"/>
    </row>
    <row r="2793" spans="8:12">
      <c r="H2793" s="16"/>
      <c r="I2793" s="17"/>
      <c r="J2793" s="17"/>
      <c r="K2793" s="17"/>
      <c r="L2793" s="17"/>
    </row>
    <row r="2794" spans="8:12">
      <c r="H2794" s="16"/>
      <c r="I2794" s="17"/>
      <c r="J2794" s="17"/>
      <c r="K2794" s="17"/>
      <c r="L2794" s="17"/>
    </row>
    <row r="2795" spans="8:12">
      <c r="H2795" s="16"/>
      <c r="I2795" s="17"/>
      <c r="J2795" s="17"/>
      <c r="K2795" s="17"/>
      <c r="L2795" s="17"/>
    </row>
    <row r="2796" spans="8:12">
      <c r="H2796" s="16"/>
      <c r="I2796" s="17"/>
      <c r="J2796" s="17"/>
      <c r="K2796" s="17"/>
      <c r="L2796" s="17"/>
    </row>
    <row r="2797" spans="8:12">
      <c r="H2797" s="16"/>
      <c r="I2797" s="17"/>
      <c r="J2797" s="17"/>
      <c r="K2797" s="17"/>
      <c r="L2797" s="17"/>
    </row>
    <row r="2798" spans="8:12">
      <c r="H2798" s="16"/>
      <c r="I2798" s="17"/>
      <c r="J2798" s="17"/>
      <c r="K2798" s="17"/>
      <c r="L2798" s="17"/>
    </row>
    <row r="2799" spans="8:12">
      <c r="H2799" s="16"/>
      <c r="I2799" s="17"/>
      <c r="J2799" s="17"/>
      <c r="K2799" s="17"/>
      <c r="L2799" s="17"/>
    </row>
    <row r="2800" spans="8:12">
      <c r="H2800" s="16"/>
      <c r="I2800" s="17"/>
      <c r="J2800" s="17"/>
      <c r="K2800" s="17"/>
      <c r="L2800" s="17"/>
    </row>
    <row r="2801" spans="8:12">
      <c r="H2801" s="16"/>
      <c r="I2801" s="17"/>
      <c r="J2801" s="17"/>
      <c r="K2801" s="17"/>
      <c r="L2801" s="17"/>
    </row>
    <row r="2802" spans="8:12">
      <c r="H2802" s="16"/>
      <c r="I2802" s="17"/>
      <c r="J2802" s="17"/>
      <c r="K2802" s="17"/>
      <c r="L2802" s="17"/>
    </row>
    <row r="2803" spans="8:12">
      <c r="H2803" s="16"/>
      <c r="I2803" s="17"/>
      <c r="J2803" s="17"/>
      <c r="K2803" s="17"/>
      <c r="L2803" s="17"/>
    </row>
    <row r="2804" spans="8:12">
      <c r="H2804" s="16"/>
      <c r="I2804" s="17"/>
      <c r="J2804" s="17"/>
      <c r="K2804" s="17"/>
      <c r="L2804" s="17"/>
    </row>
    <row r="2805" spans="8:12">
      <c r="H2805" s="16"/>
      <c r="I2805" s="17"/>
      <c r="J2805" s="17"/>
      <c r="K2805" s="17"/>
      <c r="L2805" s="17"/>
    </row>
    <row r="2806" spans="8:12">
      <c r="H2806" s="16"/>
      <c r="I2806" s="17"/>
      <c r="J2806" s="17"/>
      <c r="K2806" s="17"/>
      <c r="L2806" s="17"/>
    </row>
    <row r="2807" spans="8:12">
      <c r="H2807" s="16"/>
      <c r="I2807" s="17"/>
      <c r="J2807" s="17"/>
      <c r="K2807" s="17"/>
      <c r="L2807" s="17"/>
    </row>
    <row r="2808" spans="8:12">
      <c r="H2808" s="16"/>
      <c r="I2808" s="17"/>
      <c r="J2808" s="17"/>
      <c r="K2808" s="17"/>
      <c r="L2808" s="17"/>
    </row>
    <row r="2809" spans="8:12">
      <c r="H2809" s="16"/>
      <c r="I2809" s="17"/>
      <c r="J2809" s="17"/>
      <c r="K2809" s="17"/>
      <c r="L2809" s="17"/>
    </row>
    <row r="2810" spans="8:12">
      <c r="H2810" s="16"/>
      <c r="I2810" s="17"/>
      <c r="J2810" s="17"/>
      <c r="K2810" s="17"/>
      <c r="L2810" s="17"/>
    </row>
    <row r="2811" spans="8:12">
      <c r="H2811" s="16"/>
      <c r="I2811" s="17"/>
      <c r="J2811" s="17"/>
      <c r="K2811" s="17"/>
      <c r="L2811" s="17"/>
    </row>
    <row r="2812" spans="8:12">
      <c r="H2812" s="16"/>
      <c r="I2812" s="17"/>
      <c r="J2812" s="17"/>
      <c r="K2812" s="17"/>
      <c r="L2812" s="17"/>
    </row>
    <row r="2813" spans="8:12">
      <c r="H2813" s="16"/>
      <c r="I2813" s="17"/>
      <c r="J2813" s="17"/>
      <c r="K2813" s="17"/>
      <c r="L2813" s="17"/>
    </row>
    <row r="2814" spans="8:12">
      <c r="H2814" s="16"/>
      <c r="I2814" s="17"/>
      <c r="J2814" s="17"/>
      <c r="K2814" s="17"/>
      <c r="L2814" s="17"/>
    </row>
    <row r="2815" spans="8:12">
      <c r="H2815" s="16"/>
      <c r="I2815" s="17"/>
      <c r="J2815" s="17"/>
      <c r="K2815" s="17"/>
      <c r="L2815" s="17"/>
    </row>
    <row r="2816" spans="8:12">
      <c r="H2816" s="16"/>
      <c r="I2816" s="17"/>
      <c r="J2816" s="17"/>
      <c r="K2816" s="17"/>
      <c r="L2816" s="17"/>
    </row>
    <row r="2817" spans="8:12">
      <c r="H2817" s="16"/>
      <c r="I2817" s="17"/>
      <c r="J2817" s="17"/>
      <c r="K2817" s="17"/>
      <c r="L2817" s="17"/>
    </row>
    <row r="2818" spans="8:12">
      <c r="H2818" s="16"/>
      <c r="I2818" s="17"/>
      <c r="J2818" s="17"/>
      <c r="K2818" s="17"/>
      <c r="L2818" s="17"/>
    </row>
    <row r="2819" spans="8:12">
      <c r="H2819" s="16"/>
      <c r="I2819" s="17"/>
      <c r="J2819" s="17"/>
      <c r="K2819" s="17"/>
      <c r="L2819" s="17"/>
    </row>
    <row r="2820" spans="8:12">
      <c r="H2820" s="16"/>
      <c r="I2820" s="17"/>
      <c r="J2820" s="17"/>
      <c r="K2820" s="17"/>
      <c r="L2820" s="17"/>
    </row>
    <row r="2821" spans="8:12">
      <c r="H2821" s="16"/>
      <c r="I2821" s="17"/>
      <c r="J2821" s="17"/>
      <c r="K2821" s="17"/>
      <c r="L2821" s="17"/>
    </row>
    <row r="2822" spans="8:12">
      <c r="H2822" s="16"/>
      <c r="I2822" s="17"/>
      <c r="J2822" s="17"/>
      <c r="K2822" s="17"/>
      <c r="L2822" s="17"/>
    </row>
    <row r="2823" spans="8:12">
      <c r="H2823" s="16"/>
      <c r="I2823" s="17"/>
      <c r="J2823" s="17"/>
      <c r="K2823" s="17"/>
      <c r="L2823" s="17"/>
    </row>
    <row r="2824" spans="8:12">
      <c r="H2824" s="16"/>
      <c r="I2824" s="17"/>
      <c r="J2824" s="17"/>
      <c r="K2824" s="17"/>
      <c r="L2824" s="17"/>
    </row>
    <row r="2825" spans="8:12">
      <c r="H2825" s="16"/>
      <c r="I2825" s="17"/>
      <c r="J2825" s="17"/>
      <c r="K2825" s="17"/>
      <c r="L2825" s="17"/>
    </row>
    <row r="2826" spans="8:12">
      <c r="H2826" s="16"/>
      <c r="I2826" s="17"/>
      <c r="J2826" s="17"/>
      <c r="K2826" s="17"/>
      <c r="L2826" s="17"/>
    </row>
    <row r="2827" spans="8:12">
      <c r="H2827" s="16"/>
      <c r="I2827" s="17"/>
      <c r="J2827" s="17"/>
      <c r="K2827" s="17"/>
      <c r="L2827" s="17"/>
    </row>
    <row r="2828" spans="8:12">
      <c r="H2828" s="16"/>
      <c r="I2828" s="17"/>
      <c r="J2828" s="17"/>
      <c r="K2828" s="17"/>
      <c r="L2828" s="17"/>
    </row>
    <row r="2829" spans="8:12">
      <c r="H2829" s="16"/>
      <c r="I2829" s="17"/>
      <c r="J2829" s="17"/>
      <c r="K2829" s="17"/>
      <c r="L2829" s="17"/>
    </row>
    <row r="2830" spans="8:12">
      <c r="H2830" s="16"/>
      <c r="I2830" s="17"/>
      <c r="J2830" s="17"/>
      <c r="K2830" s="17"/>
      <c r="L2830" s="17"/>
    </row>
    <row r="2831" spans="8:12">
      <c r="H2831" s="16"/>
      <c r="I2831" s="17"/>
      <c r="J2831" s="17"/>
      <c r="K2831" s="17"/>
      <c r="L2831" s="17"/>
    </row>
    <row r="2832" spans="8:12">
      <c r="H2832" s="16"/>
      <c r="I2832" s="17"/>
      <c r="J2832" s="17"/>
      <c r="K2832" s="17"/>
      <c r="L2832" s="17"/>
    </row>
    <row r="2833" spans="8:12">
      <c r="H2833" s="16"/>
      <c r="I2833" s="17"/>
      <c r="J2833" s="17"/>
      <c r="K2833" s="17"/>
      <c r="L2833" s="17"/>
    </row>
    <row r="2834" spans="8:12">
      <c r="H2834" s="16"/>
      <c r="I2834" s="17"/>
      <c r="J2834" s="17"/>
      <c r="K2834" s="17"/>
      <c r="L2834" s="17"/>
    </row>
    <row r="2835" spans="8:12">
      <c r="H2835" s="16"/>
      <c r="I2835" s="17"/>
      <c r="J2835" s="17"/>
      <c r="K2835" s="17"/>
      <c r="L2835" s="17"/>
    </row>
    <row r="2836" spans="8:12">
      <c r="H2836" s="16"/>
      <c r="I2836" s="17"/>
      <c r="J2836" s="17"/>
      <c r="K2836" s="17"/>
      <c r="L2836" s="17"/>
    </row>
    <row r="2837" spans="8:12">
      <c r="H2837" s="16"/>
      <c r="I2837" s="17"/>
      <c r="J2837" s="17"/>
      <c r="K2837" s="17"/>
      <c r="L2837" s="17"/>
    </row>
    <row r="2838" spans="8:12">
      <c r="H2838" s="16"/>
      <c r="I2838" s="17"/>
      <c r="J2838" s="17"/>
      <c r="K2838" s="17"/>
      <c r="L2838" s="17"/>
    </row>
    <row r="2839" spans="8:12">
      <c r="H2839" s="16"/>
      <c r="I2839" s="17"/>
      <c r="J2839" s="17"/>
      <c r="K2839" s="17"/>
      <c r="L2839" s="17"/>
    </row>
    <row r="2840" spans="8:12">
      <c r="H2840" s="16"/>
      <c r="I2840" s="17"/>
      <c r="J2840" s="17"/>
      <c r="K2840" s="17"/>
      <c r="L2840" s="17"/>
    </row>
    <row r="2841" spans="8:12">
      <c r="H2841" s="16"/>
      <c r="I2841" s="17"/>
      <c r="J2841" s="17"/>
      <c r="K2841" s="17"/>
      <c r="L2841" s="17"/>
    </row>
    <row r="2842" spans="8:12">
      <c r="H2842" s="16"/>
      <c r="I2842" s="17"/>
      <c r="J2842" s="17"/>
      <c r="K2842" s="17"/>
      <c r="L2842" s="17"/>
    </row>
    <row r="2843" spans="8:12">
      <c r="H2843" s="16"/>
      <c r="I2843" s="17"/>
      <c r="J2843" s="17"/>
      <c r="K2843" s="17"/>
      <c r="L2843" s="17"/>
    </row>
    <row r="2844" spans="8:12">
      <c r="H2844" s="16"/>
      <c r="I2844" s="17"/>
      <c r="J2844" s="17"/>
      <c r="K2844" s="17"/>
      <c r="L2844" s="17"/>
    </row>
    <row r="2845" spans="8:12">
      <c r="H2845" s="16"/>
      <c r="I2845" s="17"/>
      <c r="J2845" s="17"/>
      <c r="K2845" s="17"/>
      <c r="L2845" s="17"/>
    </row>
    <row r="2846" spans="8:12">
      <c r="H2846" s="16"/>
      <c r="I2846" s="17"/>
      <c r="J2846" s="17"/>
      <c r="K2846" s="17"/>
      <c r="L2846" s="17"/>
    </row>
    <row r="2847" spans="8:12">
      <c r="H2847" s="16"/>
      <c r="I2847" s="17"/>
      <c r="J2847" s="17"/>
      <c r="K2847" s="17"/>
      <c r="L2847" s="17"/>
    </row>
    <row r="2848" spans="8:12">
      <c r="H2848" s="16"/>
      <c r="I2848" s="17"/>
      <c r="J2848" s="17"/>
      <c r="K2848" s="17"/>
      <c r="L2848" s="17"/>
    </row>
    <row r="2849" spans="8:12">
      <c r="H2849" s="16"/>
      <c r="I2849" s="17"/>
      <c r="J2849" s="17"/>
      <c r="K2849" s="17"/>
      <c r="L2849" s="17"/>
    </row>
    <row r="2850" spans="8:12">
      <c r="H2850" s="16"/>
      <c r="I2850" s="17"/>
      <c r="J2850" s="17"/>
      <c r="K2850" s="17"/>
      <c r="L2850" s="17"/>
    </row>
    <row r="2851" spans="8:12">
      <c r="H2851" s="16"/>
      <c r="I2851" s="17"/>
      <c r="J2851" s="17"/>
      <c r="K2851" s="17"/>
      <c r="L2851" s="17"/>
    </row>
    <row r="2852" spans="8:12">
      <c r="H2852" s="16"/>
      <c r="I2852" s="17"/>
      <c r="J2852" s="17"/>
      <c r="K2852" s="17"/>
      <c r="L2852" s="17"/>
    </row>
    <row r="2853" spans="8:12">
      <c r="H2853" s="16"/>
      <c r="I2853" s="17"/>
      <c r="J2853" s="17"/>
      <c r="K2853" s="17"/>
      <c r="L2853" s="17"/>
    </row>
    <row r="2854" spans="8:12">
      <c r="H2854" s="16"/>
      <c r="I2854" s="17"/>
      <c r="J2854" s="17"/>
      <c r="K2854" s="17"/>
      <c r="L2854" s="17"/>
    </row>
    <row r="2855" spans="8:12">
      <c r="H2855" s="16"/>
      <c r="I2855" s="17"/>
      <c r="J2855" s="17"/>
      <c r="K2855" s="17"/>
      <c r="L2855" s="17"/>
    </row>
    <row r="2856" spans="8:12">
      <c r="H2856" s="16"/>
      <c r="I2856" s="17"/>
      <c r="J2856" s="17"/>
      <c r="K2856" s="17"/>
      <c r="L2856" s="17"/>
    </row>
    <row r="2857" spans="8:12">
      <c r="H2857" s="16"/>
      <c r="I2857" s="17"/>
      <c r="J2857" s="17"/>
      <c r="K2857" s="17"/>
      <c r="L2857" s="17"/>
    </row>
    <row r="2858" spans="8:12">
      <c r="H2858" s="16"/>
      <c r="I2858" s="17"/>
      <c r="J2858" s="17"/>
      <c r="K2858" s="17"/>
      <c r="L2858" s="17"/>
    </row>
    <row r="2859" spans="8:12">
      <c r="H2859" s="16"/>
      <c r="I2859" s="17"/>
      <c r="J2859" s="17"/>
      <c r="K2859" s="17"/>
      <c r="L2859" s="17"/>
    </row>
    <row r="2860" spans="8:12">
      <c r="H2860" s="16"/>
      <c r="I2860" s="17"/>
      <c r="J2860" s="17"/>
      <c r="K2860" s="17"/>
      <c r="L2860" s="17"/>
    </row>
    <row r="2861" spans="8:12">
      <c r="H2861" s="16"/>
      <c r="I2861" s="17"/>
      <c r="J2861" s="17"/>
      <c r="K2861" s="17"/>
      <c r="L2861" s="17"/>
    </row>
    <row r="2862" spans="8:12">
      <c r="H2862" s="16"/>
      <c r="I2862" s="17"/>
      <c r="J2862" s="17"/>
      <c r="K2862" s="17"/>
      <c r="L2862" s="17"/>
    </row>
    <row r="2863" spans="8:12">
      <c r="H2863" s="16"/>
      <c r="I2863" s="17"/>
      <c r="J2863" s="17"/>
      <c r="K2863" s="17"/>
      <c r="L2863" s="17"/>
    </row>
    <row r="2864" spans="8:12">
      <c r="H2864" s="16"/>
      <c r="I2864" s="17"/>
      <c r="J2864" s="17"/>
      <c r="K2864" s="17"/>
      <c r="L2864" s="17"/>
    </row>
    <row r="2865" spans="8:12">
      <c r="H2865" s="16"/>
      <c r="I2865" s="17"/>
      <c r="J2865" s="17"/>
      <c r="K2865" s="17"/>
      <c r="L2865" s="17"/>
    </row>
    <row r="2866" spans="8:12">
      <c r="H2866" s="16"/>
      <c r="I2866" s="17"/>
      <c r="J2866" s="17"/>
      <c r="K2866" s="17"/>
      <c r="L2866" s="17"/>
    </row>
    <row r="2867" spans="8:12">
      <c r="H2867" s="16"/>
      <c r="I2867" s="17"/>
      <c r="J2867" s="17"/>
      <c r="K2867" s="17"/>
      <c r="L2867" s="17"/>
    </row>
    <row r="2868" spans="8:12">
      <c r="H2868" s="16"/>
      <c r="I2868" s="17"/>
      <c r="J2868" s="17"/>
      <c r="K2868" s="17"/>
      <c r="L2868" s="17"/>
    </row>
    <row r="2869" spans="8:12">
      <c r="H2869" s="16"/>
      <c r="I2869" s="17"/>
      <c r="J2869" s="17"/>
      <c r="K2869" s="17"/>
      <c r="L2869" s="17"/>
    </row>
    <row r="2870" spans="8:12">
      <c r="H2870" s="16"/>
      <c r="I2870" s="17"/>
      <c r="J2870" s="17"/>
      <c r="K2870" s="17"/>
      <c r="L2870" s="17"/>
    </row>
    <row r="2871" spans="8:12">
      <c r="H2871" s="16"/>
      <c r="I2871" s="17"/>
      <c r="J2871" s="17"/>
      <c r="K2871" s="17"/>
      <c r="L2871" s="17"/>
    </row>
    <row r="2872" spans="8:12">
      <c r="H2872" s="16"/>
      <c r="I2872" s="17"/>
      <c r="J2872" s="17"/>
      <c r="K2872" s="17"/>
      <c r="L2872" s="17"/>
    </row>
    <row r="2873" spans="8:12">
      <c r="H2873" s="16"/>
      <c r="I2873" s="17"/>
      <c r="J2873" s="17"/>
      <c r="K2873" s="17"/>
      <c r="L2873" s="17"/>
    </row>
    <row r="2874" spans="8:12">
      <c r="H2874" s="16"/>
      <c r="I2874" s="17"/>
      <c r="J2874" s="17"/>
      <c r="K2874" s="17"/>
      <c r="L2874" s="17"/>
    </row>
    <row r="2875" spans="8:12">
      <c r="H2875" s="16"/>
      <c r="I2875" s="17"/>
      <c r="J2875" s="17"/>
      <c r="K2875" s="17"/>
      <c r="L2875" s="17"/>
    </row>
    <row r="2876" spans="8:12">
      <c r="H2876" s="16"/>
      <c r="I2876" s="17"/>
      <c r="J2876" s="17"/>
      <c r="K2876" s="17"/>
      <c r="L2876" s="17"/>
    </row>
    <row r="2877" spans="8:12">
      <c r="H2877" s="16"/>
      <c r="I2877" s="17"/>
      <c r="J2877" s="17"/>
      <c r="K2877" s="17"/>
      <c r="L2877" s="17"/>
    </row>
    <row r="2878" spans="8:12">
      <c r="H2878" s="16"/>
      <c r="I2878" s="17"/>
      <c r="J2878" s="17"/>
      <c r="K2878" s="17"/>
      <c r="L2878" s="17"/>
    </row>
    <row r="2879" spans="8:12">
      <c r="H2879" s="16"/>
      <c r="I2879" s="17"/>
      <c r="J2879" s="17"/>
      <c r="K2879" s="17"/>
      <c r="L2879" s="17"/>
    </row>
    <row r="2880" spans="8:12">
      <c r="H2880" s="16"/>
      <c r="I2880" s="17"/>
      <c r="J2880" s="17"/>
      <c r="K2880" s="17"/>
      <c r="L2880" s="17"/>
    </row>
    <row r="2881" spans="8:12">
      <c r="H2881" s="16"/>
      <c r="I2881" s="17"/>
      <c r="J2881" s="17"/>
      <c r="K2881" s="17"/>
      <c r="L2881" s="17"/>
    </row>
    <row r="2882" spans="8:12">
      <c r="H2882" s="16"/>
      <c r="I2882" s="17"/>
      <c r="J2882" s="17"/>
      <c r="K2882" s="17"/>
      <c r="L2882" s="17"/>
    </row>
    <row r="2883" spans="8:12">
      <c r="H2883" s="16"/>
      <c r="I2883" s="17"/>
      <c r="J2883" s="17"/>
      <c r="K2883" s="17"/>
      <c r="L2883" s="17"/>
    </row>
    <row r="2884" spans="8:12">
      <c r="H2884" s="16"/>
      <c r="I2884" s="17"/>
      <c r="J2884" s="17"/>
      <c r="K2884" s="17"/>
      <c r="L2884" s="17"/>
    </row>
    <row r="2885" spans="8:12">
      <c r="H2885" s="16"/>
      <c r="I2885" s="17"/>
      <c r="J2885" s="17"/>
      <c r="K2885" s="17"/>
      <c r="L2885" s="17"/>
    </row>
    <row r="2886" spans="8:12">
      <c r="H2886" s="16"/>
      <c r="I2886" s="17"/>
      <c r="J2886" s="17"/>
      <c r="K2886" s="17"/>
      <c r="L2886" s="17"/>
    </row>
    <row r="2887" spans="8:12">
      <c r="H2887" s="16"/>
      <c r="I2887" s="17"/>
      <c r="J2887" s="17"/>
      <c r="K2887" s="17"/>
      <c r="L2887" s="17"/>
    </row>
    <row r="2888" spans="8:12">
      <c r="H2888" s="16"/>
      <c r="I2888" s="17"/>
      <c r="J2888" s="17"/>
      <c r="K2888" s="17"/>
      <c r="L2888" s="17"/>
    </row>
    <row r="2889" spans="8:12">
      <c r="H2889" s="16"/>
      <c r="I2889" s="17"/>
      <c r="J2889" s="17"/>
      <c r="K2889" s="17"/>
      <c r="L2889" s="17"/>
    </row>
    <row r="2890" spans="8:12">
      <c r="H2890" s="16"/>
      <c r="I2890" s="17"/>
      <c r="J2890" s="17"/>
      <c r="K2890" s="17"/>
      <c r="L2890" s="17"/>
    </row>
    <row r="2891" spans="8:12">
      <c r="H2891" s="16"/>
      <c r="I2891" s="17"/>
      <c r="J2891" s="17"/>
      <c r="K2891" s="17"/>
      <c r="L2891" s="17"/>
    </row>
    <row r="2892" spans="8:12">
      <c r="H2892" s="16"/>
      <c r="I2892" s="17"/>
      <c r="J2892" s="17"/>
      <c r="K2892" s="17"/>
      <c r="L2892" s="17"/>
    </row>
    <row r="2893" spans="8:12">
      <c r="H2893" s="16"/>
      <c r="I2893" s="17"/>
      <c r="J2893" s="17"/>
      <c r="K2893" s="17"/>
      <c r="L2893" s="17"/>
    </row>
    <row r="2894" spans="8:12">
      <c r="H2894" s="16"/>
      <c r="I2894" s="17"/>
      <c r="J2894" s="17"/>
      <c r="K2894" s="17"/>
      <c r="L2894" s="17"/>
    </row>
    <row r="2895" spans="8:12">
      <c r="H2895" s="16"/>
      <c r="I2895" s="17"/>
      <c r="J2895" s="17"/>
      <c r="K2895" s="17"/>
      <c r="L2895" s="17"/>
    </row>
    <row r="2896" spans="8:12">
      <c r="H2896" s="16"/>
      <c r="I2896" s="17"/>
      <c r="J2896" s="17"/>
      <c r="K2896" s="17"/>
      <c r="L2896" s="17"/>
    </row>
    <row r="2897" spans="8:12">
      <c r="H2897" s="16"/>
      <c r="I2897" s="17"/>
      <c r="J2897" s="17"/>
      <c r="K2897" s="17"/>
      <c r="L2897" s="17"/>
    </row>
    <row r="2898" spans="8:12">
      <c r="H2898" s="16"/>
      <c r="I2898" s="17"/>
      <c r="J2898" s="17"/>
      <c r="K2898" s="17"/>
      <c r="L2898" s="17"/>
    </row>
    <row r="2899" spans="8:12">
      <c r="H2899" s="16"/>
      <c r="I2899" s="17"/>
      <c r="J2899" s="17"/>
      <c r="K2899" s="17"/>
      <c r="L2899" s="17"/>
    </row>
    <row r="2900" spans="8:12">
      <c r="H2900" s="16"/>
      <c r="I2900" s="17"/>
      <c r="J2900" s="17"/>
      <c r="K2900" s="17"/>
      <c r="L2900" s="17"/>
    </row>
    <row r="2901" spans="8:12">
      <c r="H2901" s="16"/>
      <c r="I2901" s="17"/>
      <c r="J2901" s="17"/>
      <c r="K2901" s="17"/>
      <c r="L2901" s="17"/>
    </row>
    <row r="2902" spans="8:12">
      <c r="H2902" s="16"/>
      <c r="I2902" s="17"/>
      <c r="J2902" s="17"/>
      <c r="K2902" s="17"/>
      <c r="L2902" s="17"/>
    </row>
    <row r="2903" spans="8:12">
      <c r="H2903" s="16"/>
      <c r="I2903" s="17"/>
      <c r="J2903" s="17"/>
      <c r="K2903" s="17"/>
      <c r="L2903" s="17"/>
    </row>
    <row r="2904" spans="8:12">
      <c r="H2904" s="16"/>
      <c r="I2904" s="17"/>
      <c r="J2904" s="17"/>
      <c r="K2904" s="17"/>
      <c r="L2904" s="17"/>
    </row>
    <row r="2905" spans="8:12">
      <c r="H2905" s="16"/>
      <c r="I2905" s="17"/>
      <c r="J2905" s="17"/>
      <c r="K2905" s="17"/>
      <c r="L2905" s="17"/>
    </row>
    <row r="2906" spans="8:12">
      <c r="H2906" s="16"/>
      <c r="I2906" s="17"/>
      <c r="J2906" s="17"/>
      <c r="K2906" s="17"/>
      <c r="L2906" s="17"/>
    </row>
    <row r="2907" spans="8:12">
      <c r="H2907" s="16"/>
      <c r="I2907" s="17"/>
      <c r="J2907" s="17"/>
      <c r="K2907" s="17"/>
      <c r="L2907" s="17"/>
    </row>
    <row r="2908" spans="8:12">
      <c r="H2908" s="16"/>
      <c r="I2908" s="17"/>
      <c r="J2908" s="17"/>
      <c r="K2908" s="17"/>
      <c r="L2908" s="17"/>
    </row>
    <row r="2909" spans="8:12">
      <c r="H2909" s="16"/>
      <c r="I2909" s="17"/>
      <c r="J2909" s="17"/>
      <c r="K2909" s="17"/>
      <c r="L2909" s="17"/>
    </row>
    <row r="2910" spans="8:12">
      <c r="H2910" s="16"/>
      <c r="I2910" s="17"/>
      <c r="J2910" s="17"/>
      <c r="K2910" s="17"/>
      <c r="L2910" s="17"/>
    </row>
    <row r="2911" spans="8:12">
      <c r="H2911" s="16"/>
      <c r="I2911" s="17"/>
      <c r="J2911" s="17"/>
      <c r="K2911" s="17"/>
      <c r="L2911" s="17"/>
    </row>
    <row r="2912" spans="8:12">
      <c r="H2912" s="16"/>
      <c r="I2912" s="17"/>
      <c r="J2912" s="17"/>
      <c r="K2912" s="17"/>
      <c r="L2912" s="17"/>
    </row>
    <row r="2913" spans="8:12">
      <c r="H2913" s="16"/>
      <c r="I2913" s="17"/>
      <c r="J2913" s="17"/>
      <c r="K2913" s="17"/>
      <c r="L2913" s="17"/>
    </row>
    <row r="2914" spans="8:12">
      <c r="H2914" s="16"/>
      <c r="I2914" s="17"/>
      <c r="J2914" s="17"/>
      <c r="K2914" s="17"/>
      <c r="L2914" s="17"/>
    </row>
    <row r="2915" spans="8:12">
      <c r="H2915" s="16"/>
      <c r="I2915" s="17"/>
      <c r="J2915" s="17"/>
      <c r="K2915" s="17"/>
      <c r="L2915" s="17"/>
    </row>
    <row r="2916" spans="8:12">
      <c r="H2916" s="16"/>
      <c r="I2916" s="17"/>
      <c r="J2916" s="17"/>
      <c r="K2916" s="17"/>
      <c r="L2916" s="17"/>
    </row>
    <row r="2917" spans="8:12">
      <c r="H2917" s="16"/>
      <c r="I2917" s="17"/>
      <c r="J2917" s="17"/>
      <c r="K2917" s="17"/>
      <c r="L2917" s="17"/>
    </row>
    <row r="2918" spans="8:12">
      <c r="H2918" s="16"/>
      <c r="I2918" s="17"/>
      <c r="J2918" s="17"/>
      <c r="K2918" s="17"/>
      <c r="L2918" s="17"/>
    </row>
    <row r="2919" spans="8:12">
      <c r="H2919" s="16"/>
      <c r="I2919" s="17"/>
      <c r="J2919" s="17"/>
      <c r="K2919" s="17"/>
      <c r="L2919" s="17"/>
    </row>
    <row r="2920" spans="8:12">
      <c r="H2920" s="16"/>
      <c r="I2920" s="17"/>
      <c r="J2920" s="17"/>
      <c r="K2920" s="17"/>
      <c r="L2920" s="17"/>
    </row>
    <row r="2921" spans="8:12">
      <c r="H2921" s="16"/>
      <c r="I2921" s="17"/>
      <c r="J2921" s="17"/>
      <c r="K2921" s="17"/>
      <c r="L2921" s="17"/>
    </row>
    <row r="2922" spans="8:12">
      <c r="H2922" s="16"/>
      <c r="I2922" s="17"/>
      <c r="J2922" s="17"/>
      <c r="K2922" s="17"/>
      <c r="L2922" s="17"/>
    </row>
    <row r="2923" spans="8:12">
      <c r="H2923" s="16"/>
      <c r="I2923" s="17"/>
      <c r="J2923" s="17"/>
      <c r="K2923" s="17"/>
      <c r="L2923" s="17"/>
    </row>
    <row r="2924" spans="8:12">
      <c r="H2924" s="16"/>
      <c r="I2924" s="17"/>
      <c r="J2924" s="17"/>
      <c r="K2924" s="17"/>
      <c r="L2924" s="17"/>
    </row>
    <row r="2925" spans="8:12">
      <c r="H2925" s="16"/>
      <c r="I2925" s="17"/>
      <c r="J2925" s="17"/>
      <c r="K2925" s="17"/>
      <c r="L2925" s="17"/>
    </row>
    <row r="2926" spans="8:12">
      <c r="H2926" s="16"/>
      <c r="I2926" s="17"/>
      <c r="J2926" s="17"/>
      <c r="K2926" s="17"/>
      <c r="L2926" s="17"/>
    </row>
    <row r="2927" spans="8:12">
      <c r="H2927" s="16"/>
      <c r="I2927" s="17"/>
      <c r="J2927" s="17"/>
      <c r="K2927" s="17"/>
      <c r="L2927" s="17"/>
    </row>
    <row r="2928" spans="8:12">
      <c r="H2928" s="16"/>
      <c r="I2928" s="17"/>
      <c r="J2928" s="17"/>
      <c r="K2928" s="17"/>
      <c r="L2928" s="17"/>
    </row>
    <row r="2929" spans="8:12">
      <c r="H2929" s="16"/>
      <c r="I2929" s="17"/>
      <c r="J2929" s="17"/>
      <c r="K2929" s="17"/>
      <c r="L2929" s="17"/>
    </row>
    <row r="2930" spans="8:12">
      <c r="H2930" s="16"/>
      <c r="I2930" s="17"/>
      <c r="J2930" s="17"/>
      <c r="K2930" s="17"/>
      <c r="L2930" s="17"/>
    </row>
    <row r="2931" spans="8:12">
      <c r="H2931" s="16"/>
      <c r="I2931" s="17"/>
      <c r="J2931" s="17"/>
      <c r="K2931" s="17"/>
      <c r="L2931" s="17"/>
    </row>
    <row r="2932" spans="8:12">
      <c r="H2932" s="16"/>
      <c r="I2932" s="17"/>
      <c r="J2932" s="17"/>
      <c r="K2932" s="17"/>
      <c r="L2932" s="17"/>
    </row>
    <row r="2933" spans="8:12">
      <c r="H2933" s="16"/>
      <c r="I2933" s="17"/>
      <c r="J2933" s="17"/>
      <c r="K2933" s="17"/>
      <c r="L2933" s="17"/>
    </row>
    <row r="2934" spans="8:12">
      <c r="H2934" s="16"/>
      <c r="I2934" s="17"/>
      <c r="J2934" s="17"/>
      <c r="K2934" s="17"/>
      <c r="L2934" s="17"/>
    </row>
    <row r="2935" spans="8:12">
      <c r="H2935" s="16"/>
      <c r="I2935" s="17"/>
      <c r="J2935" s="17"/>
      <c r="K2935" s="17"/>
      <c r="L2935" s="17"/>
    </row>
    <row r="2936" spans="8:12">
      <c r="H2936" s="16"/>
      <c r="I2936" s="17"/>
      <c r="J2936" s="17"/>
      <c r="K2936" s="17"/>
      <c r="L2936" s="17"/>
    </row>
    <row r="2937" spans="8:12">
      <c r="H2937" s="16"/>
      <c r="I2937" s="17"/>
      <c r="J2937" s="17"/>
      <c r="K2937" s="17"/>
      <c r="L2937" s="17"/>
    </row>
    <row r="2938" spans="8:12">
      <c r="H2938" s="16"/>
      <c r="I2938" s="17"/>
      <c r="J2938" s="17"/>
      <c r="K2938" s="17"/>
      <c r="L2938" s="17"/>
    </row>
    <row r="2939" spans="8:12">
      <c r="H2939" s="16"/>
      <c r="I2939" s="17"/>
      <c r="J2939" s="17"/>
      <c r="K2939" s="17"/>
      <c r="L2939" s="17"/>
    </row>
    <row r="2940" spans="8:12">
      <c r="H2940" s="16"/>
      <c r="I2940" s="17"/>
      <c r="J2940" s="17"/>
      <c r="K2940" s="17"/>
      <c r="L2940" s="17"/>
    </row>
    <row r="2941" spans="8:12">
      <c r="H2941" s="16"/>
      <c r="I2941" s="17"/>
      <c r="J2941" s="17"/>
      <c r="K2941" s="17"/>
      <c r="L2941" s="17"/>
    </row>
    <row r="2942" spans="8:12">
      <c r="H2942" s="16"/>
      <c r="I2942" s="17"/>
      <c r="J2942" s="17"/>
      <c r="K2942" s="17"/>
      <c r="L2942" s="17"/>
    </row>
    <row r="2943" spans="8:12">
      <c r="H2943" s="16"/>
      <c r="I2943" s="17"/>
      <c r="J2943" s="17"/>
      <c r="K2943" s="17"/>
      <c r="L2943" s="17"/>
    </row>
    <row r="2944" spans="8:12">
      <c r="H2944" s="16"/>
      <c r="I2944" s="17"/>
      <c r="J2944" s="17"/>
      <c r="K2944" s="17"/>
      <c r="L2944" s="17"/>
    </row>
    <row r="2945" spans="8:12">
      <c r="H2945" s="16"/>
      <c r="I2945" s="17"/>
      <c r="J2945" s="17"/>
      <c r="K2945" s="17"/>
      <c r="L2945" s="17"/>
    </row>
    <row r="2946" spans="8:12">
      <c r="H2946" s="16"/>
      <c r="I2946" s="17"/>
      <c r="J2946" s="17"/>
      <c r="K2946" s="17"/>
      <c r="L2946" s="17"/>
    </row>
    <row r="2947" spans="8:12">
      <c r="H2947" s="16"/>
      <c r="I2947" s="17"/>
      <c r="J2947" s="17"/>
      <c r="K2947" s="17"/>
      <c r="L2947" s="17"/>
    </row>
    <row r="2948" spans="8:12">
      <c r="H2948" s="16"/>
      <c r="I2948" s="17"/>
      <c r="J2948" s="17"/>
      <c r="K2948" s="17"/>
      <c r="L2948" s="17"/>
    </row>
    <row r="2949" spans="8:12">
      <c r="H2949" s="16"/>
      <c r="I2949" s="17"/>
      <c r="J2949" s="17"/>
      <c r="K2949" s="17"/>
      <c r="L2949" s="17"/>
    </row>
    <row r="2950" spans="8:12">
      <c r="H2950" s="16"/>
      <c r="I2950" s="17"/>
      <c r="J2950" s="17"/>
      <c r="K2950" s="17"/>
      <c r="L2950" s="17"/>
    </row>
    <row r="2951" spans="8:12">
      <c r="H2951" s="16"/>
      <c r="I2951" s="17"/>
      <c r="J2951" s="17"/>
      <c r="K2951" s="17"/>
      <c r="L2951" s="17"/>
    </row>
    <row r="2952" spans="8:12">
      <c r="H2952" s="16"/>
      <c r="I2952" s="17"/>
      <c r="J2952" s="17"/>
      <c r="K2952" s="17"/>
      <c r="L2952" s="17"/>
    </row>
    <row r="2953" spans="8:12">
      <c r="H2953" s="16"/>
      <c r="I2953" s="17"/>
      <c r="J2953" s="17"/>
      <c r="K2953" s="17"/>
      <c r="L2953" s="17"/>
    </row>
    <row r="2954" spans="8:12">
      <c r="H2954" s="16"/>
      <c r="I2954" s="17"/>
      <c r="J2954" s="17"/>
      <c r="K2954" s="17"/>
      <c r="L2954" s="17"/>
    </row>
    <row r="2955" spans="8:12">
      <c r="H2955" s="16"/>
      <c r="I2955" s="17"/>
      <c r="J2955" s="17"/>
      <c r="K2955" s="17"/>
      <c r="L2955" s="17"/>
    </row>
    <row r="2956" spans="8:12">
      <c r="H2956" s="16"/>
      <c r="I2956" s="17"/>
      <c r="J2956" s="17"/>
      <c r="K2956" s="17"/>
      <c r="L2956" s="17"/>
    </row>
    <row r="2957" spans="8:12">
      <c r="H2957" s="16"/>
      <c r="I2957" s="17"/>
      <c r="J2957" s="17"/>
      <c r="K2957" s="17"/>
      <c r="L2957" s="17"/>
    </row>
    <row r="2958" spans="8:12">
      <c r="H2958" s="16"/>
      <c r="I2958" s="17"/>
      <c r="J2958" s="17"/>
      <c r="K2958" s="17"/>
      <c r="L2958" s="17"/>
    </row>
    <row r="2959" spans="8:12">
      <c r="H2959" s="16"/>
      <c r="I2959" s="17"/>
      <c r="J2959" s="17"/>
      <c r="K2959" s="17"/>
      <c r="L2959" s="17"/>
    </row>
    <row r="2960" spans="8:12">
      <c r="H2960" s="16"/>
      <c r="I2960" s="17"/>
      <c r="J2960" s="17"/>
      <c r="K2960" s="17"/>
      <c r="L2960" s="17"/>
    </row>
    <row r="2961" spans="8:12">
      <c r="H2961" s="16"/>
      <c r="I2961" s="17"/>
      <c r="J2961" s="17"/>
      <c r="K2961" s="17"/>
      <c r="L2961" s="17"/>
    </row>
    <row r="2962" spans="8:12">
      <c r="H2962" s="16"/>
      <c r="I2962" s="17"/>
      <c r="J2962" s="17"/>
      <c r="K2962" s="17"/>
      <c r="L2962" s="17"/>
    </row>
    <row r="2963" spans="8:12">
      <c r="H2963" s="16"/>
      <c r="I2963" s="17"/>
      <c r="J2963" s="17"/>
      <c r="K2963" s="17"/>
      <c r="L2963" s="17"/>
    </row>
    <row r="2964" spans="8:12">
      <c r="H2964" s="16"/>
      <c r="I2964" s="17"/>
      <c r="J2964" s="17"/>
      <c r="K2964" s="17"/>
      <c r="L2964" s="17"/>
    </row>
    <row r="2965" spans="8:12">
      <c r="H2965" s="16"/>
      <c r="I2965" s="17"/>
      <c r="J2965" s="17"/>
      <c r="K2965" s="17"/>
      <c r="L2965" s="17"/>
    </row>
    <row r="2966" spans="8:12">
      <c r="H2966" s="16"/>
      <c r="I2966" s="17"/>
      <c r="J2966" s="17"/>
      <c r="K2966" s="17"/>
      <c r="L2966" s="17"/>
    </row>
    <row r="2967" spans="8:12">
      <c r="H2967" s="16"/>
      <c r="I2967" s="17"/>
      <c r="J2967" s="17"/>
      <c r="K2967" s="17"/>
      <c r="L2967" s="17"/>
    </row>
    <row r="2968" spans="8:12">
      <c r="H2968" s="16"/>
      <c r="I2968" s="17"/>
      <c r="J2968" s="17"/>
      <c r="K2968" s="17"/>
      <c r="L2968" s="17"/>
    </row>
    <row r="2969" spans="8:12">
      <c r="H2969" s="16"/>
      <c r="I2969" s="17"/>
      <c r="J2969" s="17"/>
      <c r="K2969" s="17"/>
      <c r="L2969" s="17"/>
    </row>
    <row r="2970" spans="8:12">
      <c r="H2970" s="16"/>
      <c r="I2970" s="17"/>
      <c r="J2970" s="17"/>
      <c r="K2970" s="17"/>
      <c r="L2970" s="17"/>
    </row>
    <row r="2971" spans="8:12">
      <c r="H2971" s="16"/>
      <c r="I2971" s="17"/>
      <c r="J2971" s="17"/>
      <c r="K2971" s="17"/>
      <c r="L2971" s="17"/>
    </row>
    <row r="2972" spans="8:12">
      <c r="H2972" s="16"/>
      <c r="I2972" s="17"/>
      <c r="J2972" s="17"/>
      <c r="K2972" s="17"/>
      <c r="L2972" s="17"/>
    </row>
    <row r="2973" spans="8:12">
      <c r="H2973" s="16"/>
      <c r="I2973" s="17"/>
      <c r="J2973" s="17"/>
      <c r="K2973" s="17"/>
      <c r="L2973" s="17"/>
    </row>
    <row r="2974" spans="8:12">
      <c r="H2974" s="16"/>
      <c r="I2974" s="17"/>
      <c r="J2974" s="17"/>
      <c r="K2974" s="17"/>
      <c r="L2974" s="17"/>
    </row>
    <row r="2975" spans="8:12">
      <c r="H2975" s="16"/>
      <c r="I2975" s="17"/>
      <c r="J2975" s="17"/>
      <c r="K2975" s="17"/>
      <c r="L2975" s="17"/>
    </row>
    <row r="2976" spans="8:12">
      <c r="H2976" s="16"/>
      <c r="I2976" s="17"/>
      <c r="J2976" s="17"/>
      <c r="K2976" s="17"/>
      <c r="L2976" s="17"/>
    </row>
    <row r="2977" spans="8:12">
      <c r="H2977" s="16"/>
      <c r="I2977" s="17"/>
      <c r="J2977" s="17"/>
      <c r="K2977" s="17"/>
      <c r="L2977" s="17"/>
    </row>
    <row r="2978" spans="8:12">
      <c r="H2978" s="16"/>
      <c r="I2978" s="17"/>
      <c r="J2978" s="17"/>
      <c r="K2978" s="17"/>
      <c r="L2978" s="17"/>
    </row>
    <row r="2979" spans="8:12">
      <c r="H2979" s="16"/>
      <c r="I2979" s="17"/>
      <c r="J2979" s="17"/>
      <c r="K2979" s="17"/>
      <c r="L2979" s="17"/>
    </row>
    <row r="2980" spans="8:12">
      <c r="H2980" s="16"/>
      <c r="I2980" s="17"/>
      <c r="J2980" s="17"/>
      <c r="K2980" s="17"/>
      <c r="L2980" s="17"/>
    </row>
    <row r="2981" spans="8:12">
      <c r="H2981" s="16"/>
      <c r="I2981" s="17"/>
      <c r="J2981" s="17"/>
      <c r="K2981" s="17"/>
      <c r="L2981" s="17"/>
    </row>
    <row r="2982" spans="8:12">
      <c r="H2982" s="16"/>
      <c r="I2982" s="17"/>
      <c r="J2982" s="17"/>
      <c r="K2982" s="17"/>
      <c r="L2982" s="17"/>
    </row>
    <row r="2983" spans="8:12">
      <c r="H2983" s="16"/>
      <c r="I2983" s="17"/>
      <c r="J2983" s="17"/>
      <c r="K2983" s="17"/>
      <c r="L2983" s="17"/>
    </row>
    <row r="2984" spans="8:12">
      <c r="H2984" s="16"/>
      <c r="I2984" s="17"/>
      <c r="J2984" s="17"/>
      <c r="K2984" s="17"/>
      <c r="L2984" s="17"/>
    </row>
    <row r="2985" spans="8:12">
      <c r="H2985" s="16"/>
      <c r="I2985" s="17"/>
      <c r="J2985" s="17"/>
      <c r="K2985" s="17"/>
      <c r="L2985" s="17"/>
    </row>
    <row r="2986" spans="8:12">
      <c r="H2986" s="16"/>
      <c r="I2986" s="17"/>
      <c r="J2986" s="17"/>
      <c r="K2986" s="17"/>
      <c r="L2986" s="17"/>
    </row>
    <row r="2987" spans="8:12">
      <c r="H2987" s="16"/>
      <c r="I2987" s="17"/>
      <c r="J2987" s="17"/>
      <c r="K2987" s="17"/>
      <c r="L2987" s="17"/>
    </row>
    <row r="2988" spans="8:12">
      <c r="H2988" s="16"/>
      <c r="I2988" s="17"/>
      <c r="J2988" s="17"/>
      <c r="K2988" s="17"/>
      <c r="L2988" s="17"/>
    </row>
    <row r="2989" spans="8:12">
      <c r="H2989" s="16"/>
      <c r="I2989" s="17"/>
      <c r="J2989" s="17"/>
      <c r="K2989" s="17"/>
      <c r="L2989" s="17"/>
    </row>
    <row r="2990" spans="8:12">
      <c r="H2990" s="16"/>
      <c r="I2990" s="17"/>
      <c r="J2990" s="17"/>
      <c r="K2990" s="17"/>
      <c r="L2990" s="17"/>
    </row>
    <row r="2991" spans="8:12">
      <c r="H2991" s="16"/>
      <c r="I2991" s="17"/>
      <c r="J2991" s="17"/>
      <c r="K2991" s="17"/>
      <c r="L2991" s="17"/>
    </row>
    <row r="2992" spans="8:12">
      <c r="H2992" s="16"/>
      <c r="I2992" s="17"/>
      <c r="J2992" s="17"/>
      <c r="K2992" s="17"/>
      <c r="L2992" s="17"/>
    </row>
    <row r="2993" spans="8:12">
      <c r="H2993" s="16"/>
      <c r="I2993" s="17"/>
      <c r="J2993" s="17"/>
      <c r="K2993" s="17"/>
      <c r="L2993" s="17"/>
    </row>
    <row r="2994" spans="8:12">
      <c r="H2994" s="16"/>
      <c r="I2994" s="17"/>
      <c r="J2994" s="17"/>
      <c r="K2994" s="17"/>
      <c r="L2994" s="17"/>
    </row>
    <row r="2995" spans="8:12">
      <c r="H2995" s="16"/>
      <c r="I2995" s="17"/>
      <c r="J2995" s="17"/>
      <c r="K2995" s="17"/>
      <c r="L2995" s="17"/>
    </row>
    <row r="2996" spans="8:12">
      <c r="H2996" s="16"/>
      <c r="I2996" s="17"/>
      <c r="J2996" s="17"/>
      <c r="K2996" s="17"/>
      <c r="L2996" s="17"/>
    </row>
    <row r="2997" spans="8:12">
      <c r="H2997" s="16"/>
      <c r="I2997" s="17"/>
      <c r="J2997" s="17"/>
      <c r="K2997" s="17"/>
      <c r="L2997" s="17"/>
    </row>
    <row r="2998" spans="8:12">
      <c r="H2998" s="16"/>
      <c r="I2998" s="17"/>
      <c r="J2998" s="17"/>
      <c r="K2998" s="17"/>
      <c r="L2998" s="17"/>
    </row>
    <row r="2999" spans="8:12">
      <c r="H2999" s="16"/>
      <c r="I2999" s="17"/>
      <c r="J2999" s="17"/>
      <c r="K2999" s="17"/>
      <c r="L2999" s="17"/>
    </row>
    <row r="3000" spans="8:12">
      <c r="H3000" s="16"/>
      <c r="I3000" s="17"/>
      <c r="J3000" s="17"/>
      <c r="K3000" s="17"/>
      <c r="L3000" s="17"/>
    </row>
    <row r="3001" spans="8:12">
      <c r="H3001" s="16"/>
      <c r="I3001" s="17"/>
      <c r="J3001" s="17"/>
      <c r="K3001" s="17"/>
      <c r="L3001" s="17"/>
    </row>
    <row r="3002" spans="8:12">
      <c r="H3002" s="16"/>
      <c r="I3002" s="17"/>
      <c r="J3002" s="17"/>
      <c r="K3002" s="17"/>
      <c r="L3002" s="17"/>
    </row>
    <row r="3003" spans="8:12">
      <c r="H3003" s="16"/>
      <c r="I3003" s="17"/>
      <c r="J3003" s="17"/>
      <c r="K3003" s="17"/>
      <c r="L3003" s="17"/>
    </row>
    <row r="3004" spans="8:12">
      <c r="H3004" s="16"/>
      <c r="I3004" s="17"/>
      <c r="J3004" s="17"/>
      <c r="K3004" s="17"/>
      <c r="L3004" s="17"/>
    </row>
    <row r="3005" spans="8:12">
      <c r="H3005" s="16"/>
      <c r="I3005" s="17"/>
      <c r="J3005" s="17"/>
      <c r="K3005" s="17"/>
      <c r="L3005" s="17"/>
    </row>
    <row r="3006" spans="8:12">
      <c r="H3006" s="16"/>
      <c r="I3006" s="17"/>
      <c r="J3006" s="17"/>
      <c r="K3006" s="17"/>
      <c r="L3006" s="17"/>
    </row>
    <row r="3007" spans="8:12">
      <c r="H3007" s="16"/>
      <c r="I3007" s="17"/>
      <c r="J3007" s="17"/>
      <c r="K3007" s="17"/>
      <c r="L3007" s="17"/>
    </row>
    <row r="3008" spans="8:12">
      <c r="H3008" s="16"/>
      <c r="I3008" s="17"/>
      <c r="J3008" s="17"/>
      <c r="K3008" s="17"/>
      <c r="L3008" s="17"/>
    </row>
    <row r="3009" spans="8:12">
      <c r="H3009" s="16"/>
      <c r="I3009" s="17"/>
      <c r="J3009" s="17"/>
      <c r="K3009" s="17"/>
      <c r="L3009" s="17"/>
    </row>
    <row r="3010" spans="8:12">
      <c r="H3010" s="16"/>
      <c r="I3010" s="17"/>
      <c r="J3010" s="17"/>
      <c r="K3010" s="17"/>
      <c r="L3010" s="17"/>
    </row>
    <row r="3011" spans="8:12">
      <c r="H3011" s="16"/>
      <c r="I3011" s="17"/>
      <c r="J3011" s="17"/>
      <c r="K3011" s="17"/>
      <c r="L3011" s="17"/>
    </row>
    <row r="3012" spans="8:12">
      <c r="H3012" s="16"/>
      <c r="I3012" s="17"/>
      <c r="J3012" s="17"/>
      <c r="K3012" s="17"/>
      <c r="L3012" s="17"/>
    </row>
    <row r="3013" spans="8:12">
      <c r="H3013" s="16"/>
      <c r="I3013" s="17"/>
      <c r="J3013" s="17"/>
      <c r="K3013" s="17"/>
      <c r="L3013" s="17"/>
    </row>
    <row r="3014" spans="8:12">
      <c r="H3014" s="16"/>
      <c r="I3014" s="17"/>
      <c r="J3014" s="17"/>
      <c r="K3014" s="17"/>
      <c r="L3014" s="17"/>
    </row>
    <row r="3015" spans="8:12">
      <c r="H3015" s="16"/>
      <c r="I3015" s="17"/>
      <c r="J3015" s="17"/>
      <c r="K3015" s="17"/>
      <c r="L3015" s="17"/>
    </row>
    <row r="3016" spans="8:12">
      <c r="H3016" s="16"/>
      <c r="I3016" s="17"/>
      <c r="J3016" s="17"/>
      <c r="K3016" s="17"/>
      <c r="L3016" s="17"/>
    </row>
    <row r="3017" spans="8:12">
      <c r="H3017" s="16"/>
      <c r="I3017" s="17"/>
      <c r="J3017" s="17"/>
      <c r="K3017" s="17"/>
      <c r="L3017" s="17"/>
    </row>
    <row r="3018" spans="8:12">
      <c r="H3018" s="16"/>
      <c r="I3018" s="17"/>
      <c r="J3018" s="17"/>
      <c r="K3018" s="17"/>
      <c r="L3018" s="17"/>
    </row>
    <row r="3019" spans="8:12">
      <c r="H3019" s="16"/>
      <c r="I3019" s="17"/>
      <c r="J3019" s="17"/>
      <c r="K3019" s="17"/>
      <c r="L3019" s="17"/>
    </row>
    <row r="3020" spans="8:12">
      <c r="H3020" s="16"/>
      <c r="I3020" s="17"/>
      <c r="J3020" s="17"/>
      <c r="K3020" s="17"/>
      <c r="L3020" s="17"/>
    </row>
    <row r="3021" spans="8:12">
      <c r="H3021" s="16"/>
      <c r="I3021" s="17"/>
      <c r="J3021" s="17"/>
      <c r="K3021" s="17"/>
      <c r="L3021" s="17"/>
    </row>
    <row r="3022" spans="8:12">
      <c r="H3022" s="16"/>
      <c r="I3022" s="17"/>
      <c r="J3022" s="17"/>
      <c r="K3022" s="17"/>
      <c r="L3022" s="17"/>
    </row>
    <row r="3023" spans="8:12">
      <c r="H3023" s="16"/>
      <c r="I3023" s="17"/>
      <c r="J3023" s="17"/>
      <c r="K3023" s="17"/>
      <c r="L3023" s="17"/>
    </row>
    <row r="3024" spans="8:12">
      <c r="H3024" s="16"/>
      <c r="I3024" s="17"/>
      <c r="J3024" s="17"/>
      <c r="K3024" s="17"/>
      <c r="L3024" s="17"/>
    </row>
    <row r="3025" spans="8:12">
      <c r="H3025" s="16"/>
      <c r="I3025" s="17"/>
      <c r="J3025" s="17"/>
      <c r="K3025" s="17"/>
      <c r="L3025" s="17"/>
    </row>
    <row r="3026" spans="8:12">
      <c r="H3026" s="16"/>
      <c r="I3026" s="17"/>
      <c r="J3026" s="17"/>
      <c r="K3026" s="17"/>
      <c r="L3026" s="17"/>
    </row>
    <row r="3027" spans="8:12">
      <c r="H3027" s="16"/>
      <c r="I3027" s="17"/>
      <c r="J3027" s="17"/>
      <c r="K3027" s="17"/>
      <c r="L3027" s="17"/>
    </row>
    <row r="3028" spans="8:12">
      <c r="H3028" s="16"/>
      <c r="I3028" s="17"/>
      <c r="J3028" s="17"/>
      <c r="K3028" s="17"/>
      <c r="L3028" s="17"/>
    </row>
    <row r="3029" spans="8:12">
      <c r="H3029" s="16"/>
      <c r="I3029" s="17"/>
      <c r="J3029" s="17"/>
      <c r="K3029" s="17"/>
      <c r="L3029" s="17"/>
    </row>
    <row r="3030" spans="8:12">
      <c r="H3030" s="16"/>
      <c r="I3030" s="17"/>
      <c r="J3030" s="17"/>
      <c r="K3030" s="17"/>
      <c r="L3030" s="17"/>
    </row>
    <row r="3031" spans="8:12">
      <c r="H3031" s="16"/>
      <c r="I3031" s="17"/>
      <c r="J3031" s="17"/>
      <c r="K3031" s="17"/>
      <c r="L3031" s="17"/>
    </row>
    <row r="3032" spans="8:12">
      <c r="H3032" s="16"/>
      <c r="I3032" s="17"/>
      <c r="J3032" s="17"/>
      <c r="K3032" s="17"/>
      <c r="L3032" s="17"/>
    </row>
    <row r="3033" spans="8:12">
      <c r="H3033" s="16"/>
      <c r="I3033" s="17"/>
      <c r="J3033" s="17"/>
      <c r="K3033" s="17"/>
      <c r="L3033" s="17"/>
    </row>
    <row r="3034" spans="8:12">
      <c r="H3034" s="16"/>
      <c r="I3034" s="17"/>
      <c r="J3034" s="17"/>
      <c r="K3034" s="17"/>
      <c r="L3034" s="17"/>
    </row>
    <row r="3035" spans="8:12">
      <c r="H3035" s="16"/>
      <c r="I3035" s="17"/>
      <c r="J3035" s="17"/>
      <c r="K3035" s="17"/>
      <c r="L3035" s="17"/>
    </row>
    <row r="3036" spans="8:12">
      <c r="H3036" s="16"/>
      <c r="I3036" s="17"/>
      <c r="J3036" s="17"/>
      <c r="K3036" s="17"/>
      <c r="L3036" s="17"/>
    </row>
    <row r="3037" spans="8:12">
      <c r="H3037" s="16"/>
      <c r="I3037" s="17"/>
      <c r="J3037" s="17"/>
      <c r="K3037" s="17"/>
      <c r="L3037" s="17"/>
    </row>
    <row r="3038" spans="8:12">
      <c r="H3038" s="16"/>
      <c r="I3038" s="17"/>
      <c r="J3038" s="17"/>
      <c r="K3038" s="17"/>
      <c r="L3038" s="17"/>
    </row>
    <row r="3039" spans="8:12">
      <c r="H3039" s="16"/>
      <c r="I3039" s="17"/>
      <c r="J3039" s="17"/>
      <c r="K3039" s="17"/>
      <c r="L3039" s="17"/>
    </row>
    <row r="3040" spans="8:12">
      <c r="H3040" s="16"/>
      <c r="I3040" s="17"/>
      <c r="J3040" s="17"/>
      <c r="K3040" s="17"/>
      <c r="L3040" s="17"/>
    </row>
    <row r="3041" spans="8:12">
      <c r="H3041" s="16"/>
      <c r="I3041" s="17"/>
      <c r="J3041" s="17"/>
      <c r="K3041" s="17"/>
      <c r="L3041" s="17"/>
    </row>
    <row r="3042" spans="8:12">
      <c r="H3042" s="16"/>
      <c r="I3042" s="17"/>
      <c r="J3042" s="17"/>
      <c r="K3042" s="17"/>
      <c r="L3042" s="17"/>
    </row>
    <row r="3043" spans="8:12">
      <c r="H3043" s="16"/>
      <c r="I3043" s="17"/>
      <c r="J3043" s="17"/>
      <c r="K3043" s="17"/>
      <c r="L3043" s="17"/>
    </row>
    <row r="3044" spans="8:12">
      <c r="H3044" s="16"/>
      <c r="I3044" s="17"/>
      <c r="J3044" s="17"/>
      <c r="K3044" s="17"/>
      <c r="L3044" s="17"/>
    </row>
    <row r="3045" spans="8:12">
      <c r="H3045" s="16"/>
      <c r="I3045" s="17"/>
      <c r="J3045" s="17"/>
      <c r="K3045" s="17"/>
      <c r="L3045" s="17"/>
    </row>
    <row r="3046" spans="8:12">
      <c r="H3046" s="16"/>
      <c r="I3046" s="17"/>
      <c r="J3046" s="17"/>
      <c r="K3046" s="17"/>
      <c r="L3046" s="17"/>
    </row>
    <row r="3047" spans="8:12">
      <c r="H3047" s="16"/>
      <c r="I3047" s="17"/>
      <c r="J3047" s="17"/>
      <c r="K3047" s="17"/>
      <c r="L3047" s="17"/>
    </row>
    <row r="3048" spans="8:12">
      <c r="H3048" s="16"/>
      <c r="I3048" s="17"/>
      <c r="J3048" s="17"/>
      <c r="K3048" s="17"/>
      <c r="L3048" s="17"/>
    </row>
    <row r="3049" spans="8:12">
      <c r="H3049" s="16"/>
      <c r="I3049" s="17"/>
      <c r="J3049" s="17"/>
      <c r="K3049" s="17"/>
      <c r="L3049" s="17"/>
    </row>
    <row r="3050" spans="8:12">
      <c r="H3050" s="16"/>
      <c r="I3050" s="17"/>
      <c r="J3050" s="17"/>
      <c r="K3050" s="17"/>
      <c r="L3050" s="17"/>
    </row>
    <row r="3051" spans="8:12">
      <c r="H3051" s="16"/>
      <c r="I3051" s="17"/>
      <c r="J3051" s="17"/>
      <c r="K3051" s="17"/>
      <c r="L3051" s="17"/>
    </row>
    <row r="3052" spans="8:12">
      <c r="H3052" s="16"/>
      <c r="I3052" s="17"/>
      <c r="J3052" s="17"/>
      <c r="K3052" s="17"/>
      <c r="L3052" s="17"/>
    </row>
    <row r="3053" spans="8:12">
      <c r="H3053" s="16"/>
      <c r="I3053" s="17"/>
      <c r="J3053" s="17"/>
      <c r="K3053" s="17"/>
      <c r="L3053" s="17"/>
    </row>
    <row r="3054" spans="8:12">
      <c r="H3054" s="16"/>
      <c r="I3054" s="17"/>
      <c r="J3054" s="17"/>
      <c r="K3054" s="17"/>
      <c r="L3054" s="17"/>
    </row>
    <row r="3055" spans="8:12">
      <c r="H3055" s="16"/>
      <c r="I3055" s="17"/>
      <c r="J3055" s="17"/>
      <c r="K3055" s="17"/>
      <c r="L3055" s="17"/>
    </row>
    <row r="3056" spans="8:12">
      <c r="H3056" s="16"/>
      <c r="I3056" s="17"/>
      <c r="J3056" s="17"/>
      <c r="K3056" s="17"/>
      <c r="L3056" s="17"/>
    </row>
    <row r="3057" spans="8:12">
      <c r="H3057" s="16"/>
      <c r="I3057" s="17"/>
      <c r="J3057" s="17"/>
      <c r="K3057" s="17"/>
      <c r="L3057" s="17"/>
    </row>
    <row r="3058" spans="8:12">
      <c r="H3058" s="16"/>
      <c r="I3058" s="17"/>
      <c r="J3058" s="17"/>
      <c r="K3058" s="17"/>
      <c r="L3058" s="17"/>
    </row>
    <row r="3059" spans="8:12">
      <c r="H3059" s="16"/>
      <c r="I3059" s="17"/>
      <c r="J3059" s="17"/>
      <c r="K3059" s="17"/>
      <c r="L3059" s="17"/>
    </row>
    <row r="3060" spans="8:12">
      <c r="H3060" s="16"/>
      <c r="I3060" s="17"/>
      <c r="J3060" s="17"/>
      <c r="K3060" s="17"/>
      <c r="L3060" s="17"/>
    </row>
    <row r="3061" spans="8:12">
      <c r="H3061" s="16"/>
      <c r="I3061" s="17"/>
      <c r="J3061" s="17"/>
      <c r="K3061" s="17"/>
      <c r="L3061" s="17"/>
    </row>
    <row r="3062" spans="8:12">
      <c r="H3062" s="16"/>
      <c r="I3062" s="17"/>
      <c r="J3062" s="17"/>
      <c r="K3062" s="17"/>
      <c r="L3062" s="17"/>
    </row>
    <row r="3063" spans="8:12">
      <c r="H3063" s="16"/>
      <c r="I3063" s="17"/>
      <c r="J3063" s="17"/>
      <c r="K3063" s="17"/>
      <c r="L3063" s="17"/>
    </row>
    <row r="3064" spans="8:12">
      <c r="H3064" s="16"/>
      <c r="I3064" s="17"/>
      <c r="J3064" s="17"/>
      <c r="K3064" s="17"/>
      <c r="L3064" s="17"/>
    </row>
    <row r="3065" spans="8:12">
      <c r="H3065" s="16"/>
      <c r="I3065" s="17"/>
      <c r="J3065" s="17"/>
      <c r="K3065" s="17"/>
      <c r="L3065" s="17"/>
    </row>
    <row r="3066" spans="8:12">
      <c r="H3066" s="16"/>
      <c r="I3066" s="17"/>
      <c r="J3066" s="17"/>
      <c r="K3066" s="17"/>
      <c r="L3066" s="17"/>
    </row>
    <row r="3067" spans="8:12">
      <c r="H3067" s="16"/>
      <c r="I3067" s="17"/>
      <c r="J3067" s="17"/>
      <c r="K3067" s="17"/>
      <c r="L3067" s="17"/>
    </row>
    <row r="3068" spans="8:12">
      <c r="H3068" s="16"/>
      <c r="I3068" s="17"/>
      <c r="J3068" s="17"/>
      <c r="K3068" s="17"/>
      <c r="L3068" s="17"/>
    </row>
    <row r="3069" spans="8:12">
      <c r="H3069" s="16"/>
      <c r="I3069" s="17"/>
      <c r="J3069" s="17"/>
      <c r="K3069" s="17"/>
      <c r="L3069" s="17"/>
    </row>
    <row r="3070" spans="8:12">
      <c r="H3070" s="16"/>
      <c r="I3070" s="17"/>
      <c r="J3070" s="17"/>
      <c r="K3070" s="17"/>
      <c r="L3070" s="17"/>
    </row>
    <row r="3071" spans="8:12">
      <c r="H3071" s="16"/>
      <c r="I3071" s="17"/>
      <c r="J3071" s="17"/>
      <c r="K3071" s="17"/>
      <c r="L3071" s="17"/>
    </row>
    <row r="3072" spans="8:12">
      <c r="H3072" s="16"/>
      <c r="I3072" s="17"/>
      <c r="J3072" s="17"/>
      <c r="K3072" s="17"/>
      <c r="L3072" s="17"/>
    </row>
    <row r="3073" spans="8:12">
      <c r="H3073" s="16"/>
      <c r="I3073" s="17"/>
      <c r="J3073" s="17"/>
      <c r="K3073" s="17"/>
      <c r="L3073" s="17"/>
    </row>
    <row r="3074" spans="8:12">
      <c r="H3074" s="16"/>
      <c r="I3074" s="17"/>
      <c r="J3074" s="17"/>
      <c r="K3074" s="17"/>
      <c r="L3074" s="17"/>
    </row>
    <row r="3075" spans="8:12">
      <c r="H3075" s="16"/>
      <c r="I3075" s="17"/>
      <c r="J3075" s="17"/>
      <c r="K3075" s="17"/>
      <c r="L3075" s="17"/>
    </row>
    <row r="3076" spans="8:12">
      <c r="H3076" s="16"/>
      <c r="I3076" s="17"/>
      <c r="J3076" s="17"/>
      <c r="K3076" s="17"/>
      <c r="L3076" s="17"/>
    </row>
    <row r="3077" spans="8:12">
      <c r="H3077" s="16"/>
      <c r="I3077" s="17"/>
      <c r="J3077" s="17"/>
      <c r="K3077" s="17"/>
      <c r="L3077" s="17"/>
    </row>
    <row r="3078" spans="8:12">
      <c r="H3078" s="16"/>
      <c r="I3078" s="17"/>
      <c r="J3078" s="17"/>
      <c r="K3078" s="17"/>
      <c r="L3078" s="17"/>
    </row>
    <row r="3079" spans="8:12">
      <c r="H3079" s="16"/>
      <c r="I3079" s="17"/>
      <c r="J3079" s="17"/>
      <c r="K3079" s="17"/>
      <c r="L3079" s="17"/>
    </row>
    <row r="3080" spans="8:12">
      <c r="H3080" s="16"/>
      <c r="I3080" s="17"/>
      <c r="J3080" s="17"/>
      <c r="K3080" s="17"/>
      <c r="L3080" s="17"/>
    </row>
    <row r="3081" spans="8:12">
      <c r="H3081" s="16"/>
      <c r="I3081" s="17"/>
      <c r="J3081" s="17"/>
      <c r="K3081" s="17"/>
      <c r="L3081" s="17"/>
    </row>
    <row r="3082" spans="8:12">
      <c r="H3082" s="16"/>
      <c r="I3082" s="17"/>
      <c r="J3082" s="17"/>
      <c r="K3082" s="17"/>
      <c r="L3082" s="17"/>
    </row>
    <row r="3083" spans="8:12">
      <c r="H3083" s="16"/>
      <c r="I3083" s="17"/>
      <c r="J3083" s="17"/>
      <c r="K3083" s="17"/>
      <c r="L3083" s="17"/>
    </row>
    <row r="3084" spans="8:12">
      <c r="H3084" s="16"/>
      <c r="I3084" s="17"/>
      <c r="J3084" s="17"/>
      <c r="K3084" s="17"/>
      <c r="L3084" s="17"/>
    </row>
    <row r="3085" spans="8:12">
      <c r="H3085" s="16"/>
      <c r="I3085" s="17"/>
      <c r="J3085" s="17"/>
      <c r="K3085" s="17"/>
      <c r="L3085" s="17"/>
    </row>
    <row r="3086" spans="8:12">
      <c r="H3086" s="16"/>
      <c r="I3086" s="17"/>
      <c r="J3086" s="17"/>
      <c r="K3086" s="17"/>
      <c r="L3086" s="17"/>
    </row>
    <row r="3087" spans="8:12">
      <c r="H3087" s="16"/>
      <c r="I3087" s="17"/>
      <c r="J3087" s="17"/>
      <c r="K3087" s="17"/>
      <c r="L3087" s="17"/>
    </row>
    <row r="3088" spans="8:12">
      <c r="H3088" s="16"/>
      <c r="I3088" s="17"/>
      <c r="J3088" s="17"/>
      <c r="K3088" s="17"/>
      <c r="L3088" s="17"/>
    </row>
    <row r="3089" spans="8:12">
      <c r="H3089" s="16"/>
      <c r="I3089" s="17"/>
      <c r="J3089" s="17"/>
      <c r="K3089" s="17"/>
      <c r="L3089" s="17"/>
    </row>
    <row r="3090" spans="8:12">
      <c r="H3090" s="16"/>
      <c r="I3090" s="17"/>
      <c r="J3090" s="17"/>
      <c r="K3090" s="17"/>
      <c r="L3090" s="17"/>
    </row>
    <row r="3091" spans="8:12">
      <c r="H3091" s="16"/>
      <c r="I3091" s="17"/>
      <c r="J3091" s="17"/>
      <c r="K3091" s="17"/>
      <c r="L3091" s="17"/>
    </row>
    <row r="3092" spans="8:12">
      <c r="H3092" s="16"/>
      <c r="I3092" s="17"/>
      <c r="J3092" s="17"/>
      <c r="K3092" s="17"/>
      <c r="L3092" s="17"/>
    </row>
    <row r="3093" spans="8:12">
      <c r="H3093" s="16"/>
      <c r="I3093" s="17"/>
      <c r="J3093" s="17"/>
      <c r="K3093" s="17"/>
      <c r="L3093" s="17"/>
    </row>
    <row r="3094" spans="8:12">
      <c r="H3094" s="16"/>
      <c r="I3094" s="17"/>
      <c r="J3094" s="17"/>
      <c r="K3094" s="17"/>
      <c r="L3094" s="17"/>
    </row>
    <row r="3095" spans="8:12">
      <c r="H3095" s="16"/>
      <c r="I3095" s="17"/>
      <c r="J3095" s="17"/>
      <c r="K3095" s="17"/>
      <c r="L3095" s="17"/>
    </row>
    <row r="3096" spans="8:12">
      <c r="H3096" s="16"/>
      <c r="I3096" s="17"/>
      <c r="J3096" s="17"/>
      <c r="K3096" s="17"/>
      <c r="L3096" s="17"/>
    </row>
    <row r="3097" spans="8:12">
      <c r="H3097" s="16"/>
      <c r="I3097" s="17"/>
      <c r="J3097" s="17"/>
      <c r="K3097" s="17"/>
      <c r="L3097" s="17"/>
    </row>
    <row r="3098" spans="8:12">
      <c r="H3098" s="16"/>
      <c r="I3098" s="17"/>
      <c r="J3098" s="17"/>
      <c r="K3098" s="17"/>
      <c r="L3098" s="17"/>
    </row>
    <row r="3099" spans="8:12">
      <c r="H3099" s="16"/>
      <c r="I3099" s="17"/>
      <c r="J3099" s="17"/>
      <c r="K3099" s="17"/>
      <c r="L3099" s="17"/>
    </row>
    <row r="3100" spans="8:12">
      <c r="H3100" s="16"/>
      <c r="I3100" s="17"/>
      <c r="J3100" s="17"/>
      <c r="K3100" s="17"/>
      <c r="L3100" s="17"/>
    </row>
    <row r="3101" spans="8:12">
      <c r="H3101" s="16"/>
      <c r="I3101" s="17"/>
      <c r="J3101" s="17"/>
      <c r="K3101" s="17"/>
      <c r="L3101" s="17"/>
    </row>
    <row r="3102" spans="8:12">
      <c r="H3102" s="16"/>
      <c r="I3102" s="17"/>
      <c r="J3102" s="17"/>
      <c r="K3102" s="17"/>
      <c r="L3102" s="17"/>
    </row>
    <row r="3103" spans="8:12">
      <c r="H3103" s="16"/>
      <c r="I3103" s="17"/>
      <c r="J3103" s="17"/>
      <c r="K3103" s="17"/>
      <c r="L3103" s="17"/>
    </row>
    <row r="3104" spans="8:12">
      <c r="H3104" s="16"/>
      <c r="I3104" s="17"/>
      <c r="J3104" s="17"/>
      <c r="K3104" s="17"/>
      <c r="L3104" s="17"/>
    </row>
    <row r="3105" spans="8:12">
      <c r="H3105" s="16"/>
      <c r="I3105" s="17"/>
      <c r="J3105" s="17"/>
      <c r="K3105" s="17"/>
      <c r="L3105" s="17"/>
    </row>
    <row r="3106" spans="8:12">
      <c r="H3106" s="16"/>
      <c r="I3106" s="17"/>
      <c r="J3106" s="17"/>
      <c r="K3106" s="17"/>
      <c r="L3106" s="17"/>
    </row>
    <row r="3107" spans="8:12">
      <c r="H3107" s="16"/>
      <c r="I3107" s="17"/>
      <c r="J3107" s="17"/>
      <c r="K3107" s="17"/>
      <c r="L3107" s="17"/>
    </row>
    <row r="3108" spans="8:12">
      <c r="H3108" s="16"/>
      <c r="I3108" s="17"/>
      <c r="J3108" s="17"/>
      <c r="K3108" s="17"/>
      <c r="L3108" s="17"/>
    </row>
    <row r="3109" spans="8:12">
      <c r="H3109" s="16"/>
      <c r="I3109" s="17"/>
      <c r="J3109" s="17"/>
      <c r="K3109" s="17"/>
      <c r="L3109" s="17"/>
    </row>
    <row r="3110" spans="8:12">
      <c r="H3110" s="16"/>
      <c r="I3110" s="17"/>
      <c r="J3110" s="17"/>
      <c r="K3110" s="17"/>
      <c r="L3110" s="17"/>
    </row>
    <row r="3111" spans="8:12">
      <c r="H3111" s="16"/>
      <c r="I3111" s="17"/>
      <c r="J3111" s="17"/>
      <c r="K3111" s="17"/>
      <c r="L3111" s="17"/>
    </row>
    <row r="3112" spans="8:12">
      <c r="H3112" s="16"/>
      <c r="I3112" s="17"/>
      <c r="J3112" s="17"/>
      <c r="K3112" s="17"/>
      <c r="L3112" s="17"/>
    </row>
    <row r="3113" spans="8:12">
      <c r="H3113" s="16"/>
      <c r="I3113" s="17"/>
      <c r="J3113" s="17"/>
      <c r="K3113" s="17"/>
      <c r="L3113" s="17"/>
    </row>
    <row r="3114" spans="8:12">
      <c r="H3114" s="16"/>
      <c r="I3114" s="17"/>
      <c r="J3114" s="17"/>
      <c r="K3114" s="17"/>
      <c r="L3114" s="17"/>
    </row>
    <row r="3115" spans="8:12">
      <c r="H3115" s="16"/>
      <c r="I3115" s="17"/>
      <c r="J3115" s="17"/>
      <c r="K3115" s="17"/>
      <c r="L3115" s="17"/>
    </row>
    <row r="3116" spans="8:12">
      <c r="H3116" s="16"/>
      <c r="I3116" s="17"/>
      <c r="J3116" s="17"/>
      <c r="K3116" s="17"/>
      <c r="L3116" s="17"/>
    </row>
    <row r="3117" spans="8:12">
      <c r="H3117" s="16"/>
      <c r="I3117" s="17"/>
      <c r="J3117" s="17"/>
      <c r="K3117" s="17"/>
      <c r="L3117" s="17"/>
    </row>
    <row r="3118" spans="8:12">
      <c r="H3118" s="16"/>
      <c r="I3118" s="17"/>
      <c r="J3118" s="17"/>
      <c r="K3118" s="17"/>
      <c r="L3118" s="17"/>
    </row>
    <row r="3119" spans="8:12">
      <c r="H3119" s="16"/>
      <c r="I3119" s="17"/>
      <c r="J3119" s="17"/>
      <c r="K3119" s="17"/>
      <c r="L3119" s="17"/>
    </row>
    <row r="3120" spans="8:12">
      <c r="H3120" s="16"/>
      <c r="I3120" s="17"/>
      <c r="J3120" s="17"/>
      <c r="K3120" s="17"/>
      <c r="L3120" s="17"/>
    </row>
    <row r="3121" spans="8:12">
      <c r="H3121" s="16"/>
      <c r="I3121" s="17"/>
      <c r="J3121" s="17"/>
      <c r="K3121" s="17"/>
      <c r="L3121" s="17"/>
    </row>
    <row r="3122" spans="8:12">
      <c r="H3122" s="16"/>
      <c r="I3122" s="17"/>
      <c r="J3122" s="17"/>
      <c r="K3122" s="17"/>
      <c r="L3122" s="17"/>
    </row>
    <row r="3123" spans="8:12">
      <c r="H3123" s="16"/>
      <c r="I3123" s="17"/>
      <c r="J3123" s="17"/>
      <c r="K3123" s="17"/>
      <c r="L3123" s="17"/>
    </row>
    <row r="3124" spans="8:12">
      <c r="H3124" s="16"/>
      <c r="I3124" s="17"/>
      <c r="J3124" s="17"/>
      <c r="K3124" s="17"/>
      <c r="L3124" s="17"/>
    </row>
    <row r="3125" spans="8:12">
      <c r="H3125" s="16"/>
      <c r="I3125" s="17"/>
      <c r="J3125" s="17"/>
      <c r="K3125" s="17"/>
      <c r="L3125" s="17"/>
    </row>
    <row r="3126" spans="8:12">
      <c r="H3126" s="16"/>
      <c r="I3126" s="17"/>
      <c r="J3126" s="17"/>
      <c r="K3126" s="17"/>
      <c r="L3126" s="17"/>
    </row>
    <row r="3127" spans="8:12">
      <c r="H3127" s="16"/>
      <c r="I3127" s="17"/>
      <c r="J3127" s="17"/>
      <c r="K3127" s="17"/>
      <c r="L3127" s="17"/>
    </row>
    <row r="3128" spans="8:12">
      <c r="H3128" s="16"/>
      <c r="I3128" s="17"/>
      <c r="J3128" s="17"/>
      <c r="K3128" s="17"/>
      <c r="L3128" s="17"/>
    </row>
    <row r="3129" spans="8:12">
      <c r="H3129" s="16"/>
      <c r="I3129" s="17"/>
      <c r="J3129" s="17"/>
      <c r="K3129" s="17"/>
      <c r="L3129" s="17"/>
    </row>
    <row r="3130" spans="8:12">
      <c r="H3130" s="16"/>
      <c r="I3130" s="17"/>
      <c r="J3130" s="17"/>
      <c r="K3130" s="17"/>
      <c r="L3130" s="17"/>
    </row>
    <row r="3131" spans="8:12">
      <c r="H3131" s="16"/>
      <c r="I3131" s="17"/>
      <c r="J3131" s="17"/>
      <c r="K3131" s="17"/>
      <c r="L3131" s="17"/>
    </row>
    <row r="3132" spans="8:12">
      <c r="H3132" s="16"/>
      <c r="I3132" s="17"/>
      <c r="J3132" s="17"/>
      <c r="K3132" s="17"/>
      <c r="L3132" s="17"/>
    </row>
    <row r="3133" spans="8:12">
      <c r="H3133" s="16"/>
      <c r="I3133" s="17"/>
      <c r="J3133" s="17"/>
      <c r="K3133" s="17"/>
      <c r="L3133" s="17"/>
    </row>
    <row r="3134" spans="8:12">
      <c r="H3134" s="16"/>
      <c r="I3134" s="17"/>
      <c r="J3134" s="17"/>
      <c r="K3134" s="17"/>
      <c r="L3134" s="17"/>
    </row>
    <row r="3135" spans="8:12">
      <c r="H3135" s="16"/>
      <c r="I3135" s="17"/>
      <c r="J3135" s="17"/>
      <c r="K3135" s="17"/>
      <c r="L3135" s="17"/>
    </row>
    <row r="3136" spans="8:12">
      <c r="H3136" s="16"/>
      <c r="I3136" s="17"/>
      <c r="J3136" s="17"/>
      <c r="K3136" s="17"/>
      <c r="L3136" s="17"/>
    </row>
    <row r="3137" spans="8:12">
      <c r="H3137" s="16"/>
      <c r="I3137" s="17"/>
      <c r="J3137" s="17"/>
      <c r="K3137" s="17"/>
      <c r="L3137" s="17"/>
    </row>
    <row r="3138" spans="8:12">
      <c r="H3138" s="16"/>
      <c r="I3138" s="17"/>
      <c r="J3138" s="17"/>
      <c r="K3138" s="17"/>
      <c r="L3138" s="17"/>
    </row>
    <row r="3139" spans="8:12">
      <c r="H3139" s="16"/>
      <c r="I3139" s="17"/>
      <c r="J3139" s="17"/>
      <c r="K3139" s="17"/>
      <c r="L3139" s="17"/>
    </row>
    <row r="3140" spans="8:12">
      <c r="H3140" s="16"/>
      <c r="I3140" s="17"/>
      <c r="J3140" s="17"/>
      <c r="K3140" s="17"/>
      <c r="L3140" s="17"/>
    </row>
    <row r="3141" spans="8:12">
      <c r="H3141" s="16"/>
      <c r="I3141" s="17"/>
      <c r="J3141" s="17"/>
      <c r="K3141" s="17"/>
      <c r="L3141" s="17"/>
    </row>
    <row r="3142" spans="8:12">
      <c r="H3142" s="16"/>
      <c r="I3142" s="17"/>
      <c r="J3142" s="17"/>
      <c r="K3142" s="17"/>
      <c r="L3142" s="17"/>
    </row>
    <row r="3143" spans="8:12">
      <c r="H3143" s="16"/>
      <c r="I3143" s="17"/>
      <c r="J3143" s="17"/>
      <c r="K3143" s="17"/>
      <c r="L3143" s="17"/>
    </row>
    <row r="3144" spans="8:12">
      <c r="H3144" s="16"/>
      <c r="I3144" s="17"/>
      <c r="J3144" s="17"/>
      <c r="K3144" s="17"/>
      <c r="L3144" s="17"/>
    </row>
    <row r="3145" spans="8:12">
      <c r="H3145" s="16"/>
      <c r="I3145" s="17"/>
      <c r="J3145" s="17"/>
      <c r="K3145" s="17"/>
      <c r="L3145" s="17"/>
    </row>
    <row r="3146" spans="8:12">
      <c r="H3146" s="16"/>
      <c r="I3146" s="17"/>
      <c r="J3146" s="17"/>
      <c r="K3146" s="17"/>
      <c r="L3146" s="17"/>
    </row>
    <row r="3147" spans="8:12">
      <c r="H3147" s="16"/>
      <c r="I3147" s="17"/>
      <c r="J3147" s="17"/>
      <c r="K3147" s="17"/>
      <c r="L3147" s="17"/>
    </row>
    <row r="3148" spans="8:12">
      <c r="H3148" s="16"/>
      <c r="I3148" s="17"/>
      <c r="J3148" s="17"/>
      <c r="K3148" s="17"/>
      <c r="L3148" s="17"/>
    </row>
    <row r="3149" spans="8:12">
      <c r="H3149" s="16"/>
      <c r="I3149" s="17"/>
      <c r="J3149" s="17"/>
      <c r="K3149" s="17"/>
      <c r="L3149" s="17"/>
    </row>
    <row r="3150" spans="8:12">
      <c r="H3150" s="16"/>
      <c r="I3150" s="17"/>
      <c r="J3150" s="17"/>
      <c r="K3150" s="17"/>
      <c r="L3150" s="17"/>
    </row>
    <row r="3151" spans="8:12">
      <c r="H3151" s="16"/>
      <c r="I3151" s="17"/>
      <c r="J3151" s="17"/>
      <c r="K3151" s="17"/>
      <c r="L3151" s="17"/>
    </row>
    <row r="3152" spans="8:12">
      <c r="H3152" s="16"/>
      <c r="I3152" s="17"/>
      <c r="J3152" s="17"/>
      <c r="K3152" s="17"/>
      <c r="L3152" s="17"/>
    </row>
    <row r="3153" spans="8:12">
      <c r="H3153" s="16"/>
      <c r="I3153" s="17"/>
      <c r="J3153" s="17"/>
      <c r="K3153" s="17"/>
      <c r="L3153" s="17"/>
    </row>
    <row r="3154" spans="8:12">
      <c r="H3154" s="16"/>
      <c r="I3154" s="17"/>
      <c r="J3154" s="17"/>
      <c r="K3154" s="17"/>
      <c r="L3154" s="17"/>
    </row>
    <row r="3155" spans="8:12">
      <c r="H3155" s="16"/>
      <c r="I3155" s="17"/>
      <c r="J3155" s="17"/>
      <c r="K3155" s="17"/>
      <c r="L3155" s="17"/>
    </row>
    <row r="3156" spans="8:12">
      <c r="H3156" s="16"/>
      <c r="I3156" s="17"/>
      <c r="J3156" s="17"/>
      <c r="K3156" s="17"/>
      <c r="L3156" s="17"/>
    </row>
    <row r="3157" spans="8:12">
      <c r="H3157" s="16"/>
      <c r="I3157" s="17"/>
      <c r="J3157" s="17"/>
      <c r="K3157" s="17"/>
      <c r="L3157" s="17"/>
    </row>
    <row r="3158" spans="8:12">
      <c r="H3158" s="16"/>
      <c r="I3158" s="17"/>
      <c r="J3158" s="17"/>
      <c r="K3158" s="17"/>
      <c r="L3158" s="17"/>
    </row>
    <row r="3159" spans="8:12">
      <c r="H3159" s="16"/>
      <c r="I3159" s="17"/>
      <c r="J3159" s="17"/>
      <c r="K3159" s="17"/>
      <c r="L3159" s="17"/>
    </row>
    <row r="3160" spans="8:12">
      <c r="H3160" s="16"/>
      <c r="I3160" s="17"/>
      <c r="J3160" s="17"/>
      <c r="K3160" s="17"/>
      <c r="L3160" s="17"/>
    </row>
    <row r="3161" spans="8:12">
      <c r="H3161" s="16"/>
      <c r="I3161" s="17"/>
      <c r="J3161" s="17"/>
      <c r="K3161" s="17"/>
      <c r="L3161" s="17"/>
    </row>
    <row r="3162" spans="8:12">
      <c r="H3162" s="16"/>
      <c r="I3162" s="17"/>
      <c r="J3162" s="17"/>
      <c r="K3162" s="17"/>
      <c r="L3162" s="17"/>
    </row>
    <row r="3163" spans="8:12">
      <c r="H3163" s="16"/>
      <c r="I3163" s="17"/>
      <c r="J3163" s="17"/>
      <c r="K3163" s="17"/>
      <c r="L3163" s="17"/>
    </row>
    <row r="3164" spans="8:12">
      <c r="H3164" s="16"/>
      <c r="I3164" s="17"/>
      <c r="J3164" s="17"/>
      <c r="K3164" s="17"/>
      <c r="L3164" s="17"/>
    </row>
    <row r="3165" spans="8:12">
      <c r="H3165" s="16"/>
      <c r="I3165" s="17"/>
      <c r="J3165" s="17"/>
      <c r="K3165" s="17"/>
      <c r="L3165" s="17"/>
    </row>
    <row r="3166" spans="8:12">
      <c r="H3166" s="16"/>
      <c r="I3166" s="17"/>
      <c r="J3166" s="17"/>
      <c r="K3166" s="17"/>
      <c r="L3166" s="17"/>
    </row>
    <row r="3167" spans="8:12">
      <c r="H3167" s="16"/>
      <c r="I3167" s="17"/>
      <c r="J3167" s="17"/>
      <c r="K3167" s="17"/>
      <c r="L3167" s="17"/>
    </row>
    <row r="3168" spans="8:12">
      <c r="H3168" s="16"/>
      <c r="I3168" s="17"/>
      <c r="J3168" s="17"/>
      <c r="K3168" s="17"/>
      <c r="L3168" s="17"/>
    </row>
    <row r="3169" spans="8:12">
      <c r="H3169" s="16"/>
      <c r="I3169" s="17"/>
      <c r="J3169" s="17"/>
      <c r="K3169" s="17"/>
      <c r="L3169" s="17"/>
    </row>
    <row r="3170" spans="8:12">
      <c r="H3170" s="16"/>
      <c r="I3170" s="17"/>
      <c r="J3170" s="17"/>
      <c r="K3170" s="17"/>
      <c r="L3170" s="17"/>
    </row>
    <row r="3171" spans="8:12">
      <c r="H3171" s="16"/>
      <c r="I3171" s="17"/>
      <c r="J3171" s="17"/>
      <c r="K3171" s="17"/>
      <c r="L3171" s="17"/>
    </row>
    <row r="3172" spans="8:12">
      <c r="H3172" s="16"/>
      <c r="I3172" s="17"/>
      <c r="J3172" s="17"/>
      <c r="K3172" s="17"/>
      <c r="L3172" s="17"/>
    </row>
    <row r="3173" spans="8:12">
      <c r="H3173" s="16"/>
      <c r="I3173" s="17"/>
      <c r="J3173" s="17"/>
      <c r="K3173" s="17"/>
      <c r="L3173" s="17"/>
    </row>
    <row r="3174" spans="8:12">
      <c r="H3174" s="16"/>
      <c r="I3174" s="17"/>
      <c r="J3174" s="17"/>
      <c r="K3174" s="17"/>
      <c r="L3174" s="17"/>
    </row>
    <row r="3175" spans="8:12">
      <c r="H3175" s="16"/>
      <c r="I3175" s="17"/>
      <c r="J3175" s="17"/>
      <c r="K3175" s="17"/>
      <c r="L3175" s="17"/>
    </row>
    <row r="3176" spans="8:12">
      <c r="H3176" s="16"/>
      <c r="I3176" s="17"/>
      <c r="J3176" s="17"/>
      <c r="K3176" s="17"/>
      <c r="L3176" s="17"/>
    </row>
    <row r="3177" spans="8:12">
      <c r="H3177" s="16"/>
      <c r="I3177" s="17"/>
      <c r="J3177" s="17"/>
      <c r="K3177" s="17"/>
      <c r="L3177" s="17"/>
    </row>
    <row r="3178" spans="8:12">
      <c r="H3178" s="16"/>
      <c r="I3178" s="17"/>
      <c r="J3178" s="17"/>
      <c r="K3178" s="17"/>
      <c r="L3178" s="17"/>
    </row>
    <row r="3179" spans="8:12">
      <c r="H3179" s="16"/>
      <c r="I3179" s="17"/>
      <c r="J3179" s="17"/>
      <c r="K3179" s="17"/>
      <c r="L3179" s="17"/>
    </row>
    <row r="3180" spans="8:12">
      <c r="H3180" s="16"/>
      <c r="I3180" s="17"/>
      <c r="J3180" s="17"/>
      <c r="K3180" s="17"/>
      <c r="L3180" s="17"/>
    </row>
    <row r="3181" spans="8:12">
      <c r="H3181" s="16"/>
      <c r="I3181" s="17"/>
      <c r="J3181" s="17"/>
      <c r="K3181" s="17"/>
      <c r="L3181" s="17"/>
    </row>
    <row r="3182" spans="8:12">
      <c r="H3182" s="16"/>
      <c r="I3182" s="17"/>
      <c r="J3182" s="17"/>
      <c r="K3182" s="17"/>
      <c r="L3182" s="17"/>
    </row>
    <row r="3183" spans="8:12">
      <c r="H3183" s="16"/>
      <c r="I3183" s="17"/>
      <c r="J3183" s="17"/>
      <c r="K3183" s="17"/>
      <c r="L3183" s="17"/>
    </row>
    <row r="3184" spans="8:12">
      <c r="H3184" s="16"/>
      <c r="I3184" s="17"/>
      <c r="J3184" s="17"/>
      <c r="K3184" s="17"/>
      <c r="L3184" s="17"/>
    </row>
    <row r="3185" spans="8:12">
      <c r="H3185" s="16"/>
      <c r="I3185" s="17"/>
      <c r="J3185" s="17"/>
      <c r="K3185" s="17"/>
      <c r="L3185" s="17"/>
    </row>
    <row r="3186" spans="8:12">
      <c r="H3186" s="16"/>
      <c r="I3186" s="17"/>
      <c r="J3186" s="17"/>
      <c r="K3186" s="17"/>
      <c r="L3186" s="17"/>
    </row>
    <row r="3187" spans="8:12">
      <c r="H3187" s="16"/>
      <c r="I3187" s="17"/>
      <c r="J3187" s="17"/>
      <c r="K3187" s="17"/>
      <c r="L3187" s="17"/>
    </row>
    <row r="3188" spans="8:12">
      <c r="H3188" s="16"/>
      <c r="I3188" s="17"/>
      <c r="J3188" s="17"/>
      <c r="K3188" s="17"/>
      <c r="L3188" s="17"/>
    </row>
    <row r="3189" spans="8:12">
      <c r="H3189" s="16"/>
      <c r="I3189" s="17"/>
      <c r="J3189" s="17"/>
      <c r="K3189" s="17"/>
      <c r="L3189" s="17"/>
    </row>
    <row r="3190" spans="8:12">
      <c r="H3190" s="16"/>
      <c r="I3190" s="17"/>
      <c r="J3190" s="17"/>
      <c r="K3190" s="17"/>
      <c r="L3190" s="17"/>
    </row>
    <row r="3191" spans="8:12">
      <c r="H3191" s="16"/>
      <c r="I3191" s="17"/>
      <c r="J3191" s="17"/>
      <c r="K3191" s="17"/>
      <c r="L3191" s="17"/>
    </row>
    <row r="3192" spans="8:12">
      <c r="H3192" s="16"/>
      <c r="I3192" s="17"/>
      <c r="J3192" s="17"/>
      <c r="K3192" s="17"/>
      <c r="L3192" s="17"/>
    </row>
    <row r="3193" spans="8:12">
      <c r="H3193" s="16"/>
      <c r="I3193" s="17"/>
      <c r="J3193" s="17"/>
      <c r="K3193" s="17"/>
      <c r="L3193" s="17"/>
    </row>
    <row r="3194" spans="8:12">
      <c r="H3194" s="16"/>
      <c r="I3194" s="17"/>
      <c r="J3194" s="17"/>
      <c r="K3194" s="17"/>
      <c r="L3194" s="17"/>
    </row>
    <row r="3195" spans="8:12">
      <c r="H3195" s="16"/>
      <c r="I3195" s="17"/>
      <c r="J3195" s="17"/>
      <c r="K3195" s="17"/>
      <c r="L3195" s="17"/>
    </row>
    <row r="3196" spans="8:12">
      <c r="H3196" s="16"/>
      <c r="I3196" s="17"/>
      <c r="J3196" s="17"/>
      <c r="K3196" s="17"/>
      <c r="L3196" s="17"/>
    </row>
    <row r="3197" spans="8:12">
      <c r="H3197" s="16"/>
      <c r="I3197" s="17"/>
      <c r="J3197" s="17"/>
      <c r="K3197" s="17"/>
      <c r="L3197" s="17"/>
    </row>
    <row r="3198" spans="8:12">
      <c r="H3198" s="16"/>
      <c r="I3198" s="17"/>
      <c r="J3198" s="17"/>
      <c r="K3198" s="17"/>
      <c r="L3198" s="17"/>
    </row>
    <row r="3199" spans="8:12">
      <c r="H3199" s="16"/>
      <c r="I3199" s="17"/>
      <c r="J3199" s="17"/>
      <c r="K3199" s="17"/>
      <c r="L3199" s="17"/>
    </row>
    <row r="3200" spans="8:12">
      <c r="H3200" s="16"/>
      <c r="I3200" s="17"/>
      <c r="J3200" s="17"/>
      <c r="K3200" s="17"/>
      <c r="L3200" s="17"/>
    </row>
    <row r="3201" spans="8:12">
      <c r="H3201" s="16"/>
      <c r="I3201" s="17"/>
      <c r="J3201" s="17"/>
      <c r="K3201" s="17"/>
      <c r="L3201" s="17"/>
    </row>
    <row r="3202" spans="8:12">
      <c r="H3202" s="16"/>
      <c r="I3202" s="17"/>
      <c r="J3202" s="17"/>
      <c r="K3202" s="17"/>
      <c r="L3202" s="17"/>
    </row>
    <row r="3203" spans="8:12">
      <c r="H3203" s="16"/>
      <c r="I3203" s="17"/>
      <c r="J3203" s="17"/>
      <c r="K3203" s="17"/>
      <c r="L3203" s="17"/>
    </row>
    <row r="3204" spans="8:12">
      <c r="H3204" s="16"/>
      <c r="I3204" s="17"/>
      <c r="J3204" s="17"/>
      <c r="K3204" s="17"/>
      <c r="L3204" s="17"/>
    </row>
    <row r="3205" spans="8:12">
      <c r="H3205" s="16"/>
      <c r="I3205" s="17"/>
      <c r="J3205" s="17"/>
      <c r="K3205" s="17"/>
      <c r="L3205" s="17"/>
    </row>
    <row r="3206" spans="8:12">
      <c r="H3206" s="16"/>
      <c r="I3206" s="17"/>
      <c r="J3206" s="17"/>
      <c r="K3206" s="17"/>
      <c r="L3206" s="17"/>
    </row>
    <row r="3207" spans="8:12">
      <c r="H3207" s="16"/>
      <c r="I3207" s="17"/>
      <c r="J3207" s="17"/>
      <c r="K3207" s="17"/>
      <c r="L3207" s="17"/>
    </row>
    <row r="3208" spans="8:12">
      <c r="H3208" s="16"/>
      <c r="I3208" s="17"/>
      <c r="J3208" s="17"/>
      <c r="K3208" s="17"/>
      <c r="L3208" s="17"/>
    </row>
    <row r="3209" spans="8:12">
      <c r="H3209" s="16"/>
      <c r="I3209" s="17"/>
      <c r="J3209" s="17"/>
      <c r="K3209" s="17"/>
      <c r="L3209" s="17"/>
    </row>
    <row r="3210" spans="8:12">
      <c r="H3210" s="16"/>
      <c r="I3210" s="17"/>
      <c r="J3210" s="17"/>
      <c r="K3210" s="17"/>
      <c r="L3210" s="17"/>
    </row>
    <row r="3211" spans="8:12">
      <c r="H3211" s="16"/>
      <c r="I3211" s="17"/>
      <c r="J3211" s="17"/>
      <c r="K3211" s="17"/>
      <c r="L3211" s="17"/>
    </row>
    <row r="3212" spans="8:12">
      <c r="H3212" s="16"/>
      <c r="I3212" s="17"/>
      <c r="J3212" s="17"/>
      <c r="K3212" s="17"/>
      <c r="L3212" s="17"/>
    </row>
    <row r="3213" spans="8:12">
      <c r="H3213" s="16"/>
      <c r="I3213" s="17"/>
      <c r="J3213" s="17"/>
      <c r="K3213" s="17"/>
      <c r="L3213" s="17"/>
    </row>
    <row r="3214" spans="8:12">
      <c r="H3214" s="16"/>
      <c r="I3214" s="17"/>
      <c r="J3214" s="17"/>
      <c r="K3214" s="17"/>
      <c r="L3214" s="17"/>
    </row>
    <row r="3215" spans="8:12">
      <c r="H3215" s="16"/>
      <c r="I3215" s="17"/>
      <c r="J3215" s="17"/>
      <c r="K3215" s="17"/>
      <c r="L3215" s="17"/>
    </row>
    <row r="3216" spans="8:12">
      <c r="H3216" s="16"/>
      <c r="I3216" s="17"/>
      <c r="J3216" s="17"/>
      <c r="K3216" s="17"/>
      <c r="L3216" s="17"/>
    </row>
    <row r="3217" spans="8:12">
      <c r="H3217" s="16"/>
      <c r="I3217" s="17"/>
      <c r="J3217" s="17"/>
      <c r="K3217" s="17"/>
      <c r="L3217" s="17"/>
    </row>
    <row r="3218" spans="8:12">
      <c r="H3218" s="16"/>
      <c r="I3218" s="17"/>
      <c r="J3218" s="17"/>
      <c r="K3218" s="17"/>
      <c r="L3218" s="17"/>
    </row>
    <row r="3219" spans="8:12">
      <c r="H3219" s="16"/>
      <c r="I3219" s="17"/>
      <c r="J3219" s="17"/>
      <c r="K3219" s="17"/>
      <c r="L3219" s="17"/>
    </row>
    <row r="3220" spans="8:12">
      <c r="H3220" s="16"/>
      <c r="I3220" s="17"/>
      <c r="J3220" s="17"/>
      <c r="K3220" s="17"/>
      <c r="L3220" s="17"/>
    </row>
    <row r="3221" spans="8:12">
      <c r="H3221" s="16"/>
      <c r="I3221" s="17"/>
      <c r="J3221" s="17"/>
      <c r="K3221" s="17"/>
      <c r="L3221" s="17"/>
    </row>
    <row r="3222" spans="8:12">
      <c r="H3222" s="16"/>
      <c r="I3222" s="17"/>
      <c r="J3222" s="17"/>
      <c r="K3222" s="17"/>
      <c r="L3222" s="17"/>
    </row>
    <row r="3223" spans="8:12">
      <c r="H3223" s="16"/>
      <c r="I3223" s="17"/>
      <c r="J3223" s="17"/>
      <c r="K3223" s="17"/>
      <c r="L3223" s="17"/>
    </row>
    <row r="3224" spans="8:12">
      <c r="H3224" s="16"/>
      <c r="I3224" s="17"/>
      <c r="J3224" s="17"/>
      <c r="K3224" s="17"/>
      <c r="L3224" s="17"/>
    </row>
    <row r="3225" spans="8:12">
      <c r="H3225" s="16"/>
      <c r="I3225" s="17"/>
      <c r="J3225" s="17"/>
      <c r="K3225" s="17"/>
      <c r="L3225" s="17"/>
    </row>
    <row r="3226" spans="8:12">
      <c r="H3226" s="16"/>
      <c r="I3226" s="17"/>
      <c r="J3226" s="17"/>
      <c r="K3226" s="17"/>
      <c r="L3226" s="17"/>
    </row>
    <row r="3227" spans="8:12">
      <c r="H3227" s="16"/>
      <c r="I3227" s="17"/>
      <c r="J3227" s="17"/>
      <c r="K3227" s="17"/>
      <c r="L3227" s="17"/>
    </row>
    <row r="3228" spans="8:12">
      <c r="H3228" s="16"/>
      <c r="I3228" s="17"/>
      <c r="J3228" s="17"/>
      <c r="K3228" s="17"/>
      <c r="L3228" s="17"/>
    </row>
    <row r="3229" spans="8:12">
      <c r="H3229" s="16"/>
      <c r="I3229" s="17"/>
      <c r="J3229" s="17"/>
      <c r="K3229" s="17"/>
      <c r="L3229" s="17"/>
    </row>
    <row r="3230" spans="8:12">
      <c r="H3230" s="16"/>
      <c r="I3230" s="17"/>
      <c r="J3230" s="17"/>
      <c r="K3230" s="17"/>
      <c r="L3230" s="17"/>
    </row>
    <row r="3231" spans="8:12">
      <c r="H3231" s="16"/>
      <c r="I3231" s="17"/>
      <c r="J3231" s="17"/>
      <c r="K3231" s="17"/>
      <c r="L3231" s="17"/>
    </row>
    <row r="3232" spans="8:12">
      <c r="H3232" s="16"/>
      <c r="I3232" s="17"/>
      <c r="J3232" s="17"/>
      <c r="K3232" s="17"/>
      <c r="L3232" s="17"/>
    </row>
    <row r="3233" spans="8:12">
      <c r="H3233" s="16"/>
      <c r="I3233" s="17"/>
      <c r="J3233" s="17"/>
      <c r="K3233" s="17"/>
      <c r="L3233" s="17"/>
    </row>
    <row r="3234" spans="8:12">
      <c r="H3234" s="16"/>
      <c r="I3234" s="17"/>
      <c r="J3234" s="17"/>
      <c r="K3234" s="17"/>
      <c r="L3234" s="17"/>
    </row>
    <row r="3235" spans="8:12">
      <c r="H3235" s="16"/>
      <c r="I3235" s="17"/>
      <c r="J3235" s="17"/>
      <c r="K3235" s="17"/>
      <c r="L3235" s="17"/>
    </row>
    <row r="3236" spans="8:12">
      <c r="H3236" s="16"/>
      <c r="I3236" s="17"/>
      <c r="J3236" s="17"/>
      <c r="K3236" s="17"/>
      <c r="L3236" s="17"/>
    </row>
    <row r="3237" spans="8:12">
      <c r="H3237" s="16"/>
      <c r="I3237" s="17"/>
      <c r="J3237" s="17"/>
      <c r="K3237" s="17"/>
      <c r="L3237" s="17"/>
    </row>
    <row r="3238" spans="8:12">
      <c r="H3238" s="16"/>
      <c r="I3238" s="17"/>
      <c r="J3238" s="17"/>
      <c r="K3238" s="17"/>
      <c r="L3238" s="17"/>
    </row>
    <row r="3239" spans="8:12">
      <c r="H3239" s="16"/>
      <c r="I3239" s="17"/>
      <c r="J3239" s="17"/>
      <c r="K3239" s="17"/>
      <c r="L3239" s="17"/>
    </row>
    <row r="3240" spans="8:12">
      <c r="H3240" s="16"/>
      <c r="I3240" s="17"/>
      <c r="J3240" s="17"/>
      <c r="K3240" s="17"/>
      <c r="L3240" s="17"/>
    </row>
    <row r="3241" spans="8:12">
      <c r="H3241" s="16"/>
      <c r="I3241" s="17"/>
      <c r="J3241" s="17"/>
      <c r="K3241" s="17"/>
      <c r="L3241" s="17"/>
    </row>
    <row r="3242" spans="8:12">
      <c r="H3242" s="16"/>
      <c r="I3242" s="17"/>
      <c r="J3242" s="17"/>
      <c r="K3242" s="17"/>
      <c r="L3242" s="17"/>
    </row>
    <row r="3243" spans="8:12">
      <c r="H3243" s="16"/>
      <c r="I3243" s="17"/>
      <c r="J3243" s="17"/>
      <c r="K3243" s="17"/>
      <c r="L3243" s="17"/>
    </row>
    <row r="3244" spans="8:12">
      <c r="H3244" s="16"/>
      <c r="I3244" s="17"/>
      <c r="J3244" s="17"/>
      <c r="K3244" s="17"/>
      <c r="L3244" s="17"/>
    </row>
    <row r="3245" spans="8:12">
      <c r="H3245" s="16"/>
      <c r="I3245" s="17"/>
      <c r="J3245" s="17"/>
      <c r="K3245" s="17"/>
      <c r="L3245" s="17"/>
    </row>
    <row r="3246" spans="8:12">
      <c r="H3246" s="16"/>
      <c r="I3246" s="17"/>
      <c r="J3246" s="17"/>
      <c r="K3246" s="17"/>
      <c r="L3246" s="17"/>
    </row>
    <row r="3247" spans="8:12">
      <c r="H3247" s="16"/>
      <c r="I3247" s="17"/>
      <c r="J3247" s="17"/>
      <c r="K3247" s="17"/>
      <c r="L3247" s="17"/>
    </row>
    <row r="3248" spans="8:12">
      <c r="H3248" s="16"/>
      <c r="I3248" s="17"/>
      <c r="J3248" s="17"/>
      <c r="K3248" s="17"/>
      <c r="L3248" s="17"/>
    </row>
    <row r="3249" spans="8:12">
      <c r="H3249" s="16"/>
      <c r="I3249" s="17"/>
      <c r="J3249" s="17"/>
      <c r="K3249" s="17"/>
      <c r="L3249" s="17"/>
    </row>
    <row r="3250" spans="8:12">
      <c r="H3250" s="16"/>
      <c r="I3250" s="17"/>
      <c r="J3250" s="17"/>
      <c r="K3250" s="17"/>
      <c r="L3250" s="17"/>
    </row>
    <row r="3251" spans="8:12">
      <c r="H3251" s="16"/>
      <c r="I3251" s="17"/>
      <c r="J3251" s="17"/>
      <c r="K3251" s="17"/>
      <c r="L3251" s="17"/>
    </row>
    <row r="3252" spans="8:12">
      <c r="H3252" s="16"/>
      <c r="I3252" s="17"/>
      <c r="J3252" s="17"/>
      <c r="K3252" s="17"/>
      <c r="L3252" s="17"/>
    </row>
    <row r="3253" spans="8:12">
      <c r="H3253" s="16"/>
      <c r="I3253" s="17"/>
      <c r="J3253" s="17"/>
      <c r="K3253" s="17"/>
      <c r="L3253" s="17"/>
    </row>
    <row r="3254" spans="8:12">
      <c r="H3254" s="16"/>
      <c r="I3254" s="17"/>
      <c r="J3254" s="17"/>
      <c r="K3254" s="17"/>
      <c r="L3254" s="17"/>
    </row>
    <row r="3255" spans="8:12">
      <c r="H3255" s="16"/>
      <c r="I3255" s="17"/>
      <c r="J3255" s="17"/>
      <c r="K3255" s="17"/>
      <c r="L3255" s="17"/>
    </row>
    <row r="3256" spans="8:12">
      <c r="H3256" s="16"/>
      <c r="I3256" s="17"/>
      <c r="J3256" s="17"/>
      <c r="K3256" s="17"/>
      <c r="L3256" s="17"/>
    </row>
    <row r="3257" spans="8:12">
      <c r="H3257" s="16"/>
      <c r="I3257" s="17"/>
      <c r="J3257" s="17"/>
      <c r="K3257" s="17"/>
      <c r="L3257" s="17"/>
    </row>
    <row r="3258" spans="8:12">
      <c r="H3258" s="16"/>
      <c r="I3258" s="17"/>
      <c r="J3258" s="17"/>
      <c r="K3258" s="17"/>
      <c r="L3258" s="17"/>
    </row>
    <row r="3259" spans="8:12">
      <c r="H3259" s="16"/>
      <c r="I3259" s="17"/>
      <c r="J3259" s="17"/>
      <c r="K3259" s="17"/>
      <c r="L3259" s="17"/>
    </row>
    <row r="3260" spans="8:12">
      <c r="H3260" s="16"/>
      <c r="I3260" s="17"/>
      <c r="J3260" s="17"/>
      <c r="K3260" s="17"/>
      <c r="L3260" s="17"/>
    </row>
    <row r="3261" spans="8:12">
      <c r="H3261" s="16"/>
      <c r="I3261" s="17"/>
      <c r="J3261" s="17"/>
      <c r="K3261" s="17"/>
      <c r="L3261" s="17"/>
    </row>
    <row r="3262" spans="8:12">
      <c r="H3262" s="16"/>
      <c r="I3262" s="17"/>
      <c r="J3262" s="17"/>
      <c r="K3262" s="17"/>
      <c r="L3262" s="17"/>
    </row>
    <row r="3263" spans="8:12">
      <c r="H3263" s="16"/>
      <c r="I3263" s="17"/>
      <c r="J3263" s="17"/>
      <c r="K3263" s="17"/>
      <c r="L3263" s="17"/>
    </row>
    <row r="3264" spans="8:12">
      <c r="H3264" s="16"/>
      <c r="I3264" s="17"/>
      <c r="J3264" s="17"/>
      <c r="K3264" s="17"/>
      <c r="L3264" s="17"/>
    </row>
    <row r="3265" spans="8:12">
      <c r="H3265" s="16"/>
      <c r="I3265" s="17"/>
      <c r="J3265" s="17"/>
      <c r="K3265" s="17"/>
      <c r="L3265" s="17"/>
    </row>
    <row r="3266" spans="8:12">
      <c r="H3266" s="16"/>
      <c r="I3266" s="17"/>
      <c r="J3266" s="17"/>
      <c r="K3266" s="17"/>
      <c r="L3266" s="17"/>
    </row>
    <row r="3267" spans="8:12">
      <c r="H3267" s="16"/>
      <c r="I3267" s="17"/>
      <c r="J3267" s="17"/>
      <c r="K3267" s="17"/>
      <c r="L3267" s="17"/>
    </row>
    <row r="3268" spans="8:12">
      <c r="H3268" s="16"/>
      <c r="I3268" s="17"/>
      <c r="J3268" s="17"/>
      <c r="K3268" s="17"/>
      <c r="L3268" s="17"/>
    </row>
    <row r="3269" spans="8:12">
      <c r="H3269" s="16"/>
      <c r="I3269" s="17"/>
      <c r="J3269" s="17"/>
      <c r="K3269" s="17"/>
      <c r="L3269" s="17"/>
    </row>
    <row r="3270" spans="8:12">
      <c r="H3270" s="16"/>
      <c r="I3270" s="17"/>
      <c r="J3270" s="17"/>
      <c r="K3270" s="17"/>
      <c r="L3270" s="17"/>
    </row>
    <row r="3271" spans="8:12">
      <c r="H3271" s="16"/>
      <c r="I3271" s="17"/>
      <c r="J3271" s="17"/>
      <c r="K3271" s="17"/>
      <c r="L3271" s="17"/>
    </row>
    <row r="3272" spans="8:12">
      <c r="H3272" s="16"/>
      <c r="I3272" s="17"/>
      <c r="J3272" s="17"/>
      <c r="K3272" s="17"/>
      <c r="L3272" s="17"/>
    </row>
    <row r="3273" spans="8:12">
      <c r="H3273" s="16"/>
      <c r="I3273" s="17"/>
      <c r="J3273" s="17"/>
      <c r="K3273" s="17"/>
      <c r="L3273" s="17"/>
    </row>
    <row r="3274" spans="8:12">
      <c r="H3274" s="16"/>
      <c r="I3274" s="17"/>
      <c r="J3274" s="17"/>
      <c r="K3274" s="17"/>
      <c r="L3274" s="17"/>
    </row>
    <row r="3275" spans="8:12">
      <c r="H3275" s="16"/>
      <c r="I3275" s="17"/>
      <c r="J3275" s="17"/>
      <c r="K3275" s="17"/>
      <c r="L3275" s="17"/>
    </row>
    <row r="3276" spans="8:12">
      <c r="H3276" s="16"/>
      <c r="I3276" s="17"/>
      <c r="J3276" s="17"/>
      <c r="K3276" s="17"/>
      <c r="L3276" s="17"/>
    </row>
    <row r="3277" spans="8:12">
      <c r="H3277" s="16"/>
      <c r="I3277" s="17"/>
      <c r="J3277" s="17"/>
      <c r="K3277" s="17"/>
      <c r="L3277" s="17"/>
    </row>
    <row r="3278" spans="8:12">
      <c r="H3278" s="16"/>
      <c r="I3278" s="17"/>
      <c r="J3278" s="17"/>
      <c r="K3278" s="17"/>
      <c r="L3278" s="17"/>
    </row>
    <row r="3279" spans="8:12">
      <c r="H3279" s="16"/>
      <c r="I3279" s="17"/>
      <c r="J3279" s="17"/>
      <c r="K3279" s="17"/>
      <c r="L3279" s="17"/>
    </row>
    <row r="3280" spans="8:12">
      <c r="H3280" s="16"/>
      <c r="I3280" s="17"/>
      <c r="J3280" s="17"/>
      <c r="K3280" s="17"/>
      <c r="L3280" s="17"/>
    </row>
    <row r="3281" spans="8:12">
      <c r="H3281" s="16"/>
      <c r="I3281" s="17"/>
      <c r="J3281" s="17"/>
      <c r="K3281" s="17"/>
      <c r="L3281" s="17"/>
    </row>
    <row r="3282" spans="8:12">
      <c r="H3282" s="16"/>
      <c r="I3282" s="17"/>
      <c r="J3282" s="17"/>
      <c r="K3282" s="17"/>
      <c r="L3282" s="17"/>
    </row>
    <row r="3283" spans="8:12">
      <c r="H3283" s="16"/>
      <c r="I3283" s="17"/>
      <c r="J3283" s="17"/>
      <c r="K3283" s="17"/>
      <c r="L3283" s="17"/>
    </row>
    <row r="3284" spans="8:12">
      <c r="H3284" s="16"/>
      <c r="I3284" s="17"/>
      <c r="J3284" s="17"/>
      <c r="K3284" s="17"/>
      <c r="L3284" s="17"/>
    </row>
    <row r="3285" spans="8:12">
      <c r="H3285" s="16"/>
      <c r="I3285" s="17"/>
      <c r="J3285" s="17"/>
      <c r="K3285" s="17"/>
      <c r="L3285" s="17"/>
    </row>
    <row r="3286" spans="8:12">
      <c r="H3286" s="16"/>
      <c r="I3286" s="17"/>
      <c r="J3286" s="17"/>
      <c r="K3286" s="17"/>
      <c r="L3286" s="17"/>
    </row>
    <row r="3287" spans="8:12">
      <c r="H3287" s="16"/>
      <c r="I3287" s="17"/>
      <c r="J3287" s="17"/>
      <c r="K3287" s="17"/>
      <c r="L3287" s="17"/>
    </row>
    <row r="3288" spans="8:12">
      <c r="H3288" s="16"/>
      <c r="I3288" s="17"/>
      <c r="J3288" s="17"/>
      <c r="K3288" s="17"/>
      <c r="L3288" s="17"/>
    </row>
    <row r="3289" spans="8:12">
      <c r="H3289" s="16"/>
      <c r="I3289" s="17"/>
      <c r="J3289" s="17"/>
      <c r="K3289" s="17"/>
      <c r="L3289" s="17"/>
    </row>
    <row r="3290" spans="8:12">
      <c r="H3290" s="16"/>
      <c r="I3290" s="17"/>
      <c r="J3290" s="17"/>
      <c r="K3290" s="17"/>
      <c r="L3290" s="17"/>
    </row>
    <row r="3291" spans="8:12">
      <c r="H3291" s="16"/>
      <c r="I3291" s="17"/>
      <c r="J3291" s="17"/>
      <c r="K3291" s="17"/>
      <c r="L3291" s="17"/>
    </row>
    <row r="3292" spans="8:12">
      <c r="H3292" s="16"/>
      <c r="I3292" s="17"/>
      <c r="J3292" s="17"/>
      <c r="K3292" s="17"/>
      <c r="L3292" s="17"/>
    </row>
    <row r="3293" spans="8:12">
      <c r="H3293" s="16"/>
      <c r="I3293" s="17"/>
      <c r="J3293" s="17"/>
      <c r="K3293" s="17"/>
      <c r="L3293" s="17"/>
    </row>
    <row r="3294" spans="8:12">
      <c r="H3294" s="16"/>
      <c r="I3294" s="17"/>
      <c r="J3294" s="17"/>
      <c r="K3294" s="17"/>
      <c r="L3294" s="17"/>
    </row>
    <row r="3295" spans="8:12">
      <c r="H3295" s="16"/>
      <c r="I3295" s="17"/>
      <c r="J3295" s="17"/>
      <c r="K3295" s="17"/>
      <c r="L3295" s="17"/>
    </row>
    <row r="3296" spans="8:12">
      <c r="H3296" s="16"/>
      <c r="I3296" s="17"/>
      <c r="J3296" s="17"/>
      <c r="K3296" s="17"/>
      <c r="L3296" s="17"/>
    </row>
    <row r="3297" spans="8:12">
      <c r="H3297" s="16"/>
      <c r="I3297" s="17"/>
      <c r="J3297" s="17"/>
      <c r="K3297" s="17"/>
      <c r="L3297" s="17"/>
    </row>
    <row r="3298" spans="8:12">
      <c r="H3298" s="16"/>
      <c r="I3298" s="17"/>
      <c r="J3298" s="17"/>
      <c r="K3298" s="17"/>
      <c r="L3298" s="17"/>
    </row>
    <row r="3299" spans="8:12">
      <c r="H3299" s="16"/>
      <c r="I3299" s="17"/>
      <c r="J3299" s="17"/>
      <c r="K3299" s="17"/>
      <c r="L3299" s="17"/>
    </row>
    <row r="3300" spans="8:12">
      <c r="H3300" s="16"/>
      <c r="I3300" s="17"/>
      <c r="J3300" s="17"/>
      <c r="K3300" s="17"/>
      <c r="L3300" s="17"/>
    </row>
    <row r="3301" spans="8:12">
      <c r="H3301" s="16"/>
      <c r="I3301" s="17"/>
      <c r="J3301" s="17"/>
      <c r="K3301" s="17"/>
      <c r="L3301" s="17"/>
    </row>
    <row r="3302" spans="8:12">
      <c r="H3302" s="16"/>
      <c r="I3302" s="17"/>
      <c r="J3302" s="17"/>
      <c r="K3302" s="17"/>
      <c r="L3302" s="17"/>
    </row>
    <row r="3303" spans="8:12">
      <c r="H3303" s="16"/>
      <c r="I3303" s="17"/>
      <c r="J3303" s="17"/>
      <c r="K3303" s="17"/>
      <c r="L3303" s="17"/>
    </row>
    <row r="3304" spans="8:12">
      <c r="H3304" s="16"/>
      <c r="I3304" s="17"/>
      <c r="J3304" s="17"/>
      <c r="K3304" s="17"/>
      <c r="L3304" s="17"/>
    </row>
    <row r="3305" spans="8:12">
      <c r="H3305" s="16"/>
      <c r="I3305" s="17"/>
      <c r="J3305" s="17"/>
      <c r="K3305" s="17"/>
      <c r="L3305" s="17"/>
    </row>
    <row r="3306" spans="8:12">
      <c r="H3306" s="16"/>
      <c r="I3306" s="17"/>
      <c r="J3306" s="17"/>
      <c r="K3306" s="17"/>
      <c r="L3306" s="17"/>
    </row>
    <row r="3307" spans="8:12">
      <c r="H3307" s="16"/>
      <c r="I3307" s="17"/>
      <c r="J3307" s="17"/>
      <c r="K3307" s="17"/>
      <c r="L3307" s="17"/>
    </row>
    <row r="3308" spans="8:12">
      <c r="H3308" s="16"/>
      <c r="I3308" s="17"/>
      <c r="J3308" s="17"/>
      <c r="K3308" s="17"/>
      <c r="L3308" s="17"/>
    </row>
    <row r="3309" spans="8:12">
      <c r="H3309" s="16"/>
      <c r="I3309" s="17"/>
      <c r="J3309" s="17"/>
      <c r="K3309" s="17"/>
      <c r="L3309" s="17"/>
    </row>
    <row r="3310" spans="8:12">
      <c r="H3310" s="16"/>
      <c r="I3310" s="17"/>
      <c r="J3310" s="17"/>
      <c r="K3310" s="17"/>
      <c r="L3310" s="17"/>
    </row>
    <row r="3311" spans="8:12">
      <c r="H3311" s="16"/>
      <c r="I3311" s="17"/>
      <c r="J3311" s="17"/>
      <c r="K3311" s="17"/>
      <c r="L3311" s="17"/>
    </row>
    <row r="3312" spans="8:12">
      <c r="H3312" s="16"/>
      <c r="I3312" s="17"/>
      <c r="J3312" s="17"/>
      <c r="K3312" s="17"/>
      <c r="L3312" s="17"/>
    </row>
    <row r="3313" spans="8:12">
      <c r="H3313" s="16"/>
      <c r="I3313" s="17"/>
      <c r="J3313" s="17"/>
      <c r="K3313" s="17"/>
      <c r="L3313" s="17"/>
    </row>
    <row r="3314" spans="8:12">
      <c r="H3314" s="16"/>
      <c r="I3314" s="17"/>
      <c r="J3314" s="17"/>
      <c r="K3314" s="17"/>
      <c r="L3314" s="17"/>
    </row>
    <row r="3315" spans="8:12">
      <c r="H3315" s="16"/>
      <c r="I3315" s="17"/>
      <c r="J3315" s="17"/>
      <c r="K3315" s="17"/>
      <c r="L3315" s="17"/>
    </row>
    <row r="3316" spans="8:12">
      <c r="H3316" s="16"/>
      <c r="I3316" s="17"/>
      <c r="J3316" s="17"/>
      <c r="K3316" s="17"/>
      <c r="L3316" s="17"/>
    </row>
    <row r="3317" spans="8:12">
      <c r="H3317" s="16"/>
      <c r="I3317" s="17"/>
      <c r="J3317" s="17"/>
      <c r="K3317" s="17"/>
      <c r="L3317" s="17"/>
    </row>
    <row r="3318" spans="8:12">
      <c r="H3318" s="16"/>
      <c r="I3318" s="17"/>
      <c r="J3318" s="17"/>
      <c r="K3318" s="17"/>
      <c r="L3318" s="17"/>
    </row>
    <row r="3319" spans="8:12">
      <c r="H3319" s="16"/>
      <c r="I3319" s="17"/>
      <c r="J3319" s="17"/>
      <c r="K3319" s="17"/>
      <c r="L3319" s="17"/>
    </row>
    <row r="3320" spans="8:12">
      <c r="H3320" s="16"/>
      <c r="I3320" s="17"/>
      <c r="J3320" s="17"/>
      <c r="K3320" s="17"/>
      <c r="L3320" s="17"/>
    </row>
    <row r="3321" spans="8:12">
      <c r="H3321" s="16"/>
      <c r="I3321" s="17"/>
      <c r="J3321" s="17"/>
      <c r="K3321" s="17"/>
      <c r="L3321" s="17"/>
    </row>
    <row r="3322" spans="8:12">
      <c r="H3322" s="16"/>
      <c r="I3322" s="17"/>
      <c r="J3322" s="17"/>
      <c r="K3322" s="17"/>
      <c r="L3322" s="17"/>
    </row>
    <row r="3323" spans="8:12">
      <c r="H3323" s="16"/>
      <c r="I3323" s="17"/>
      <c r="J3323" s="17"/>
      <c r="K3323" s="17"/>
      <c r="L3323" s="17"/>
    </row>
    <row r="3324" spans="8:12">
      <c r="H3324" s="16"/>
      <c r="I3324" s="17"/>
      <c r="J3324" s="17"/>
      <c r="K3324" s="17"/>
      <c r="L3324" s="17"/>
    </row>
    <row r="3325" spans="8:12">
      <c r="H3325" s="16"/>
      <c r="I3325" s="17"/>
      <c r="J3325" s="17"/>
      <c r="K3325" s="17"/>
      <c r="L3325" s="17"/>
    </row>
    <row r="3326" spans="8:12">
      <c r="H3326" s="16"/>
      <c r="I3326" s="17"/>
      <c r="J3326" s="17"/>
      <c r="K3326" s="17"/>
      <c r="L3326" s="17"/>
    </row>
    <row r="3327" spans="8:12">
      <c r="H3327" s="16"/>
      <c r="I3327" s="17"/>
      <c r="J3327" s="17"/>
      <c r="K3327" s="17"/>
      <c r="L3327" s="17"/>
    </row>
    <row r="3328" spans="8:12">
      <c r="H3328" s="16"/>
      <c r="I3328" s="17"/>
      <c r="J3328" s="17"/>
      <c r="K3328" s="17"/>
      <c r="L3328" s="17"/>
    </row>
    <row r="3329" spans="8:12">
      <c r="H3329" s="16"/>
      <c r="I3329" s="17"/>
      <c r="J3329" s="17"/>
      <c r="K3329" s="17"/>
      <c r="L3329" s="17"/>
    </row>
    <row r="3330" spans="8:12">
      <c r="H3330" s="16"/>
      <c r="I3330" s="17"/>
      <c r="J3330" s="17"/>
      <c r="K3330" s="17"/>
      <c r="L3330" s="17"/>
    </row>
    <row r="3331" spans="8:12">
      <c r="H3331" s="16"/>
      <c r="I3331" s="17"/>
      <c r="J3331" s="17"/>
      <c r="K3331" s="17"/>
      <c r="L3331" s="17"/>
    </row>
    <row r="3332" spans="8:12">
      <c r="H3332" s="16"/>
      <c r="I3332" s="17"/>
      <c r="J3332" s="17"/>
      <c r="K3332" s="17"/>
      <c r="L3332" s="17"/>
    </row>
    <row r="3333" spans="8:12">
      <c r="H3333" s="16"/>
      <c r="I3333" s="17"/>
      <c r="J3333" s="17"/>
      <c r="K3333" s="17"/>
      <c r="L3333" s="17"/>
    </row>
    <row r="3334" spans="8:12">
      <c r="H3334" s="16"/>
      <c r="I3334" s="17"/>
      <c r="J3334" s="17"/>
      <c r="K3334" s="17"/>
      <c r="L3334" s="17"/>
    </row>
    <row r="3335" spans="8:12">
      <c r="H3335" s="16"/>
      <c r="I3335" s="17"/>
      <c r="J3335" s="17"/>
      <c r="K3335" s="17"/>
      <c r="L3335" s="17"/>
    </row>
    <row r="3336" spans="8:12">
      <c r="H3336" s="16"/>
      <c r="I3336" s="17"/>
      <c r="J3336" s="17"/>
      <c r="K3336" s="17"/>
      <c r="L3336" s="17"/>
    </row>
    <row r="3337" spans="8:12">
      <c r="H3337" s="16"/>
      <c r="I3337" s="17"/>
      <c r="J3337" s="17"/>
      <c r="K3337" s="17"/>
      <c r="L3337" s="17"/>
    </row>
    <row r="3338" spans="8:12">
      <c r="H3338" s="16"/>
      <c r="I3338" s="17"/>
      <c r="J3338" s="17"/>
      <c r="K3338" s="17"/>
      <c r="L3338" s="17"/>
    </row>
    <row r="3339" spans="8:12">
      <c r="H3339" s="16"/>
      <c r="I3339" s="17"/>
      <c r="J3339" s="17"/>
      <c r="K3339" s="17"/>
      <c r="L3339" s="17"/>
    </row>
    <row r="3340" spans="8:12">
      <c r="H3340" s="16"/>
      <c r="I3340" s="17"/>
      <c r="J3340" s="17"/>
      <c r="K3340" s="17"/>
      <c r="L3340" s="17"/>
    </row>
    <row r="3341" spans="8:12">
      <c r="H3341" s="16"/>
      <c r="I3341" s="17"/>
      <c r="J3341" s="17"/>
      <c r="K3341" s="17"/>
      <c r="L3341" s="17"/>
    </row>
    <row r="3342" spans="8:12">
      <c r="H3342" s="16"/>
      <c r="I3342" s="17"/>
      <c r="J3342" s="17"/>
      <c r="K3342" s="17"/>
      <c r="L3342" s="17"/>
    </row>
    <row r="3343" spans="8:12">
      <c r="H3343" s="16"/>
      <c r="I3343" s="17"/>
      <c r="J3343" s="17"/>
      <c r="K3343" s="17"/>
      <c r="L3343" s="17"/>
    </row>
    <row r="3344" spans="8:12">
      <c r="H3344" s="16"/>
      <c r="I3344" s="17"/>
      <c r="J3344" s="17"/>
      <c r="K3344" s="17"/>
      <c r="L3344" s="17"/>
    </row>
    <row r="3345" spans="8:12">
      <c r="H3345" s="16"/>
      <c r="I3345" s="17"/>
      <c r="J3345" s="17"/>
      <c r="K3345" s="17"/>
      <c r="L3345" s="17"/>
    </row>
    <row r="3346" spans="8:12">
      <c r="H3346" s="16"/>
      <c r="I3346" s="17"/>
      <c r="J3346" s="17"/>
      <c r="K3346" s="17"/>
      <c r="L3346" s="17"/>
    </row>
    <row r="3347" spans="8:12">
      <c r="H3347" s="16"/>
      <c r="I3347" s="17"/>
      <c r="J3347" s="17"/>
      <c r="K3347" s="17"/>
      <c r="L3347" s="17"/>
    </row>
    <row r="3348" spans="8:12">
      <c r="H3348" s="16"/>
      <c r="I3348" s="17"/>
      <c r="J3348" s="17"/>
      <c r="K3348" s="17"/>
      <c r="L3348" s="17"/>
    </row>
    <row r="3349" spans="8:12">
      <c r="H3349" s="16"/>
      <c r="I3349" s="17"/>
      <c r="J3349" s="17"/>
      <c r="K3349" s="17"/>
      <c r="L3349" s="17"/>
    </row>
    <row r="3350" spans="8:12">
      <c r="H3350" s="16"/>
      <c r="I3350" s="17"/>
      <c r="J3350" s="17"/>
      <c r="K3350" s="17"/>
      <c r="L3350" s="17"/>
    </row>
    <row r="3351" spans="8:12">
      <c r="H3351" s="16"/>
      <c r="I3351" s="17"/>
      <c r="J3351" s="17"/>
      <c r="K3351" s="17"/>
      <c r="L3351" s="17"/>
    </row>
    <row r="3352" spans="8:12">
      <c r="H3352" s="16"/>
      <c r="I3352" s="17"/>
      <c r="J3352" s="17"/>
      <c r="K3352" s="17"/>
      <c r="L3352" s="17"/>
    </row>
    <row r="3353" spans="8:12">
      <c r="H3353" s="16"/>
      <c r="I3353" s="17"/>
      <c r="J3353" s="17"/>
      <c r="K3353" s="17"/>
      <c r="L3353" s="17"/>
    </row>
    <row r="3354" spans="8:12">
      <c r="H3354" s="16"/>
      <c r="I3354" s="17"/>
      <c r="J3354" s="17"/>
      <c r="K3354" s="17"/>
      <c r="L3354" s="17"/>
    </row>
    <row r="3355" spans="8:12">
      <c r="H3355" s="16"/>
      <c r="I3355" s="17"/>
      <c r="J3355" s="17"/>
      <c r="K3355" s="17"/>
      <c r="L3355" s="17"/>
    </row>
    <row r="3356" spans="8:12">
      <c r="H3356" s="16"/>
      <c r="I3356" s="17"/>
      <c r="J3356" s="17"/>
      <c r="K3356" s="17"/>
      <c r="L3356" s="17"/>
    </row>
    <row r="3357" spans="8:12">
      <c r="H3357" s="16"/>
      <c r="I3357" s="17"/>
      <c r="J3357" s="17"/>
      <c r="K3357" s="17"/>
      <c r="L3357" s="17"/>
    </row>
    <row r="3358" spans="8:12">
      <c r="H3358" s="16"/>
      <c r="I3358" s="17"/>
      <c r="J3358" s="17"/>
      <c r="K3358" s="17"/>
      <c r="L3358" s="17"/>
    </row>
    <row r="3359" spans="8:12">
      <c r="H3359" s="16"/>
      <c r="I3359" s="17"/>
      <c r="J3359" s="17"/>
      <c r="K3359" s="17"/>
      <c r="L3359" s="17"/>
    </row>
    <row r="3360" spans="8:12">
      <c r="H3360" s="16"/>
      <c r="I3360" s="17"/>
      <c r="J3360" s="17"/>
      <c r="K3360" s="17"/>
      <c r="L3360" s="17"/>
    </row>
    <row r="3361" spans="8:12">
      <c r="H3361" s="16"/>
      <c r="I3361" s="17"/>
      <c r="J3361" s="17"/>
      <c r="K3361" s="17"/>
      <c r="L3361" s="17"/>
    </row>
    <row r="3362" spans="8:12">
      <c r="H3362" s="16"/>
      <c r="I3362" s="17"/>
      <c r="J3362" s="17"/>
      <c r="K3362" s="17"/>
      <c r="L3362" s="17"/>
    </row>
    <row r="3363" spans="8:12">
      <c r="H3363" s="16"/>
      <c r="I3363" s="17"/>
      <c r="J3363" s="17"/>
      <c r="K3363" s="17"/>
      <c r="L3363" s="17"/>
    </row>
    <row r="3364" spans="8:12">
      <c r="H3364" s="16"/>
      <c r="I3364" s="17"/>
      <c r="J3364" s="17"/>
      <c r="K3364" s="17"/>
      <c r="L3364" s="17"/>
    </row>
    <row r="3365" spans="8:12">
      <c r="H3365" s="16"/>
      <c r="I3365" s="17"/>
      <c r="J3365" s="17"/>
      <c r="K3365" s="17"/>
      <c r="L3365" s="17"/>
    </row>
    <row r="3366" spans="8:12">
      <c r="H3366" s="16"/>
      <c r="I3366" s="17"/>
      <c r="J3366" s="17"/>
      <c r="K3366" s="17"/>
      <c r="L3366" s="17"/>
    </row>
    <row r="3367" spans="8:12">
      <c r="H3367" s="16"/>
      <c r="I3367" s="17"/>
      <c r="J3367" s="17"/>
      <c r="K3367" s="17"/>
      <c r="L3367" s="17"/>
    </row>
    <row r="3368" spans="8:12">
      <c r="H3368" s="16"/>
      <c r="I3368" s="17"/>
      <c r="J3368" s="17"/>
      <c r="K3368" s="17"/>
      <c r="L3368" s="17"/>
    </row>
    <row r="3369" spans="8:12">
      <c r="H3369" s="16"/>
      <c r="I3369" s="17"/>
      <c r="J3369" s="17"/>
      <c r="K3369" s="17"/>
      <c r="L3369" s="17"/>
    </row>
    <row r="3370" spans="8:12">
      <c r="H3370" s="16"/>
      <c r="I3370" s="17"/>
      <c r="J3370" s="17"/>
      <c r="K3370" s="17"/>
      <c r="L3370" s="17"/>
    </row>
    <row r="3371" spans="8:12">
      <c r="H3371" s="16"/>
      <c r="I3371" s="17"/>
      <c r="J3371" s="17"/>
      <c r="K3371" s="17"/>
      <c r="L3371" s="17"/>
    </row>
    <row r="3372" spans="8:12">
      <c r="H3372" s="16"/>
      <c r="I3372" s="17"/>
      <c r="J3372" s="17"/>
      <c r="K3372" s="17"/>
      <c r="L3372" s="17"/>
    </row>
    <row r="3373" spans="8:12">
      <c r="H3373" s="16"/>
      <c r="I3373" s="17"/>
      <c r="J3373" s="17"/>
      <c r="K3373" s="17"/>
      <c r="L3373" s="17"/>
    </row>
    <row r="3374" spans="8:12">
      <c r="H3374" s="16"/>
      <c r="I3374" s="17"/>
      <c r="J3374" s="17"/>
      <c r="K3374" s="17"/>
      <c r="L3374" s="17"/>
    </row>
    <row r="3375" spans="8:12">
      <c r="H3375" s="16"/>
      <c r="I3375" s="17"/>
      <c r="J3375" s="17"/>
      <c r="K3375" s="17"/>
      <c r="L3375" s="17"/>
    </row>
    <row r="3376" spans="8:12">
      <c r="H3376" s="16"/>
      <c r="I3376" s="17"/>
      <c r="J3376" s="17"/>
      <c r="K3376" s="17"/>
      <c r="L3376" s="17"/>
    </row>
    <row r="3377" spans="8:12">
      <c r="H3377" s="16"/>
      <c r="I3377" s="17"/>
      <c r="J3377" s="17"/>
      <c r="K3377" s="17"/>
      <c r="L3377" s="17"/>
    </row>
    <row r="3378" spans="8:12">
      <c r="H3378" s="16"/>
      <c r="I3378" s="17"/>
      <c r="J3378" s="17"/>
      <c r="K3378" s="17"/>
      <c r="L3378" s="17"/>
    </row>
    <row r="3379" spans="8:12">
      <c r="H3379" s="16"/>
      <c r="I3379" s="17"/>
      <c r="J3379" s="17"/>
      <c r="K3379" s="17"/>
      <c r="L3379" s="17"/>
    </row>
    <row r="3380" spans="8:12">
      <c r="H3380" s="16"/>
      <c r="I3380" s="17"/>
      <c r="J3380" s="17"/>
      <c r="K3380" s="17"/>
      <c r="L3380" s="17"/>
    </row>
    <row r="3381" spans="8:12">
      <c r="H3381" s="16"/>
      <c r="I3381" s="17"/>
      <c r="J3381" s="17"/>
      <c r="K3381" s="17"/>
      <c r="L3381" s="17"/>
    </row>
    <row r="3382" spans="8:12">
      <c r="H3382" s="16"/>
      <c r="I3382" s="17"/>
      <c r="J3382" s="17"/>
      <c r="K3382" s="17"/>
      <c r="L3382" s="17"/>
    </row>
    <row r="3383" spans="8:12">
      <c r="H3383" s="16"/>
      <c r="I3383" s="17"/>
      <c r="J3383" s="17"/>
      <c r="K3383" s="17"/>
      <c r="L3383" s="17"/>
    </row>
    <row r="3384" spans="8:12">
      <c r="H3384" s="16"/>
      <c r="I3384" s="17"/>
      <c r="J3384" s="17"/>
      <c r="K3384" s="17"/>
      <c r="L3384" s="17"/>
    </row>
    <row r="3385" spans="8:12">
      <c r="H3385" s="16"/>
      <c r="I3385" s="17"/>
      <c r="J3385" s="17"/>
      <c r="K3385" s="17"/>
      <c r="L3385" s="17"/>
    </row>
    <row r="3386" spans="8:12">
      <c r="H3386" s="16"/>
      <c r="I3386" s="17"/>
      <c r="J3386" s="17"/>
      <c r="K3386" s="17"/>
      <c r="L3386" s="17"/>
    </row>
    <row r="3387" spans="8:12">
      <c r="H3387" s="16"/>
      <c r="I3387" s="17"/>
      <c r="J3387" s="17"/>
      <c r="K3387" s="17"/>
      <c r="L3387" s="17"/>
    </row>
    <row r="3388" spans="8:12">
      <c r="H3388" s="16"/>
      <c r="I3388" s="17"/>
      <c r="J3388" s="17"/>
      <c r="K3388" s="17"/>
      <c r="L3388" s="17"/>
    </row>
    <row r="3389" spans="8:12">
      <c r="H3389" s="16"/>
      <c r="I3389" s="17"/>
      <c r="J3389" s="17"/>
      <c r="K3389" s="17"/>
      <c r="L3389" s="17"/>
    </row>
    <row r="3390" spans="8:12">
      <c r="H3390" s="16"/>
      <c r="I3390" s="17"/>
      <c r="J3390" s="17"/>
      <c r="K3390" s="17"/>
      <c r="L3390" s="17"/>
    </row>
    <row r="3391" spans="8:12">
      <c r="H3391" s="16"/>
      <c r="I3391" s="17"/>
      <c r="J3391" s="17"/>
      <c r="K3391" s="17"/>
      <c r="L3391" s="17"/>
    </row>
    <row r="3392" spans="8:12">
      <c r="H3392" s="16"/>
      <c r="I3392" s="17"/>
      <c r="J3392" s="17"/>
      <c r="K3392" s="17"/>
      <c r="L3392" s="17"/>
    </row>
    <row r="3393" spans="8:12">
      <c r="H3393" s="16"/>
      <c r="I3393" s="17"/>
      <c r="J3393" s="17"/>
      <c r="K3393" s="17"/>
      <c r="L3393" s="17"/>
    </row>
    <row r="3394" spans="8:12">
      <c r="H3394" s="16"/>
      <c r="I3394" s="17"/>
      <c r="J3394" s="17"/>
      <c r="K3394" s="17"/>
      <c r="L3394" s="17"/>
    </row>
    <row r="3395" spans="8:12">
      <c r="H3395" s="16"/>
      <c r="I3395" s="17"/>
      <c r="J3395" s="17"/>
      <c r="K3395" s="17"/>
      <c r="L3395" s="17"/>
    </row>
    <row r="3396" spans="8:12">
      <c r="H3396" s="16"/>
      <c r="I3396" s="17"/>
      <c r="J3396" s="17"/>
      <c r="K3396" s="17"/>
      <c r="L3396" s="17"/>
    </row>
    <row r="3397" spans="8:12">
      <c r="H3397" s="16"/>
      <c r="I3397" s="17"/>
      <c r="J3397" s="17"/>
      <c r="K3397" s="17"/>
      <c r="L3397" s="17"/>
    </row>
    <row r="3398" spans="8:12">
      <c r="H3398" s="16"/>
      <c r="I3398" s="17"/>
      <c r="J3398" s="17"/>
      <c r="K3398" s="17"/>
      <c r="L3398" s="17"/>
    </row>
    <row r="3399" spans="8:12">
      <c r="H3399" s="16"/>
      <c r="I3399" s="17"/>
      <c r="J3399" s="17"/>
      <c r="K3399" s="17"/>
      <c r="L3399" s="17"/>
    </row>
    <row r="3400" spans="8:12">
      <c r="H3400" s="16"/>
      <c r="I3400" s="17"/>
      <c r="J3400" s="17"/>
      <c r="K3400" s="17"/>
      <c r="L3400" s="17"/>
    </row>
    <row r="3401" spans="8:12">
      <c r="H3401" s="16"/>
      <c r="I3401" s="17"/>
      <c r="J3401" s="17"/>
      <c r="K3401" s="17"/>
      <c r="L3401" s="17"/>
    </row>
    <row r="3402" spans="8:12">
      <c r="H3402" s="16"/>
      <c r="I3402" s="17"/>
      <c r="J3402" s="17"/>
      <c r="K3402" s="17"/>
      <c r="L3402" s="17"/>
    </row>
    <row r="3403" spans="8:12">
      <c r="H3403" s="16"/>
      <c r="I3403" s="17"/>
      <c r="J3403" s="17"/>
      <c r="K3403" s="17"/>
      <c r="L3403" s="17"/>
    </row>
    <row r="3404" spans="8:12">
      <c r="H3404" s="16"/>
      <c r="I3404" s="17"/>
      <c r="J3404" s="17"/>
      <c r="K3404" s="17"/>
      <c r="L3404" s="17"/>
    </row>
    <row r="3405" spans="8:12">
      <c r="H3405" s="16"/>
      <c r="I3405" s="17"/>
      <c r="J3405" s="17"/>
      <c r="K3405" s="17"/>
      <c r="L3405" s="17"/>
    </row>
    <row r="3406" spans="8:12">
      <c r="H3406" s="16"/>
      <c r="I3406" s="17"/>
      <c r="J3406" s="17"/>
      <c r="K3406" s="17"/>
      <c r="L3406" s="17"/>
    </row>
    <row r="3407" spans="8:12">
      <c r="H3407" s="16"/>
      <c r="I3407" s="17"/>
      <c r="J3407" s="17"/>
      <c r="K3407" s="17"/>
      <c r="L3407" s="17"/>
    </row>
    <row r="3408" spans="8:12">
      <c r="H3408" s="16"/>
      <c r="I3408" s="17"/>
      <c r="J3408" s="17"/>
      <c r="K3408" s="17"/>
      <c r="L3408" s="17"/>
    </row>
    <row r="3409" spans="8:12">
      <c r="H3409" s="16"/>
      <c r="I3409" s="17"/>
      <c r="J3409" s="17"/>
      <c r="K3409" s="17"/>
      <c r="L3409" s="17"/>
    </row>
    <row r="3410" spans="8:12">
      <c r="H3410" s="16"/>
      <c r="I3410" s="17"/>
      <c r="J3410" s="17"/>
      <c r="K3410" s="17"/>
      <c r="L3410" s="17"/>
    </row>
    <row r="3411" spans="8:12">
      <c r="H3411" s="16"/>
      <c r="I3411" s="17"/>
      <c r="J3411" s="17"/>
      <c r="K3411" s="17"/>
      <c r="L3411" s="17"/>
    </row>
    <row r="3412" spans="8:12">
      <c r="H3412" s="16"/>
      <c r="I3412" s="17"/>
      <c r="J3412" s="17"/>
      <c r="K3412" s="17"/>
      <c r="L3412" s="17"/>
    </row>
    <row r="3413" spans="8:12">
      <c r="H3413" s="16"/>
      <c r="I3413" s="17"/>
      <c r="J3413" s="17"/>
      <c r="K3413" s="17"/>
      <c r="L3413" s="17"/>
    </row>
    <row r="3414" spans="8:12">
      <c r="H3414" s="16"/>
      <c r="I3414" s="17"/>
      <c r="J3414" s="17"/>
      <c r="K3414" s="17"/>
      <c r="L3414" s="17"/>
    </row>
    <row r="3415" spans="8:12">
      <c r="H3415" s="16"/>
      <c r="I3415" s="17"/>
      <c r="J3415" s="17"/>
      <c r="K3415" s="17"/>
      <c r="L3415" s="17"/>
    </row>
    <row r="3416" spans="8:12">
      <c r="H3416" s="16"/>
      <c r="I3416" s="17"/>
      <c r="J3416" s="17"/>
      <c r="K3416" s="17"/>
      <c r="L3416" s="17"/>
    </row>
    <row r="3417" spans="8:12">
      <c r="H3417" s="16"/>
      <c r="I3417" s="17"/>
      <c r="J3417" s="17"/>
      <c r="K3417" s="17"/>
      <c r="L3417" s="17"/>
    </row>
    <row r="3418" spans="8:12">
      <c r="H3418" s="16"/>
      <c r="I3418" s="17"/>
      <c r="J3418" s="17"/>
      <c r="K3418" s="17"/>
      <c r="L3418" s="17"/>
    </row>
    <row r="3419" spans="8:12">
      <c r="H3419" s="16"/>
      <c r="I3419" s="17"/>
      <c r="J3419" s="17"/>
      <c r="K3419" s="17"/>
      <c r="L3419" s="17"/>
    </row>
    <row r="3420" spans="8:12">
      <c r="H3420" s="16"/>
      <c r="I3420" s="17"/>
      <c r="J3420" s="17"/>
      <c r="K3420" s="17"/>
      <c r="L3420" s="17"/>
    </row>
    <row r="3421" spans="8:12">
      <c r="H3421" s="16"/>
      <c r="I3421" s="17"/>
      <c r="J3421" s="17"/>
      <c r="K3421" s="17"/>
      <c r="L3421" s="17"/>
    </row>
    <row r="3422" spans="8:12">
      <c r="H3422" s="16"/>
      <c r="I3422" s="17"/>
      <c r="J3422" s="17"/>
      <c r="K3422" s="17"/>
      <c r="L3422" s="17"/>
    </row>
    <row r="3423" spans="8:12">
      <c r="H3423" s="16"/>
      <c r="I3423" s="17"/>
      <c r="J3423" s="17"/>
      <c r="K3423" s="17"/>
      <c r="L3423" s="17"/>
    </row>
    <row r="3424" spans="8:12">
      <c r="H3424" s="16"/>
      <c r="I3424" s="17"/>
      <c r="J3424" s="17"/>
      <c r="K3424" s="17"/>
      <c r="L3424" s="17"/>
    </row>
    <row r="3425" spans="8:12">
      <c r="H3425" s="16"/>
      <c r="I3425" s="17"/>
      <c r="J3425" s="17"/>
      <c r="K3425" s="17"/>
      <c r="L3425" s="17"/>
    </row>
    <row r="3426" spans="8:12">
      <c r="H3426" s="16"/>
      <c r="I3426" s="17"/>
      <c r="J3426" s="17"/>
      <c r="K3426" s="17"/>
      <c r="L3426" s="17"/>
    </row>
    <row r="3427" spans="8:12">
      <c r="H3427" s="16"/>
      <c r="I3427" s="17"/>
      <c r="J3427" s="17"/>
      <c r="K3427" s="17"/>
      <c r="L3427" s="17"/>
    </row>
    <row r="3428" spans="8:12">
      <c r="H3428" s="16"/>
      <c r="I3428" s="17"/>
      <c r="J3428" s="17"/>
      <c r="K3428" s="17"/>
      <c r="L3428" s="17"/>
    </row>
    <row r="3429" spans="8:12">
      <c r="H3429" s="16"/>
      <c r="I3429" s="17"/>
      <c r="J3429" s="17"/>
      <c r="K3429" s="17"/>
      <c r="L3429" s="17"/>
    </row>
    <row r="3430" spans="8:12">
      <c r="H3430" s="16"/>
      <c r="I3430" s="17"/>
      <c r="J3430" s="17"/>
      <c r="K3430" s="17"/>
      <c r="L3430" s="17"/>
    </row>
    <row r="3431" spans="8:12">
      <c r="H3431" s="16"/>
      <c r="I3431" s="17"/>
      <c r="J3431" s="17"/>
      <c r="K3431" s="17"/>
      <c r="L3431" s="17"/>
    </row>
    <row r="3432" spans="8:12">
      <c r="H3432" s="16"/>
      <c r="I3432" s="17"/>
      <c r="J3432" s="17"/>
      <c r="K3432" s="17"/>
      <c r="L3432" s="17"/>
    </row>
    <row r="3433" spans="8:12">
      <c r="H3433" s="16"/>
      <c r="I3433" s="17"/>
      <c r="J3433" s="17"/>
      <c r="K3433" s="17"/>
      <c r="L3433" s="17"/>
    </row>
    <row r="3434" spans="8:12">
      <c r="H3434" s="16"/>
      <c r="I3434" s="17"/>
      <c r="J3434" s="17"/>
      <c r="K3434" s="17"/>
      <c r="L3434" s="17"/>
    </row>
    <row r="3435" spans="8:12">
      <c r="H3435" s="16"/>
      <c r="I3435" s="17"/>
      <c r="J3435" s="17"/>
      <c r="K3435" s="17"/>
      <c r="L3435" s="17"/>
    </row>
    <row r="3436" spans="8:12">
      <c r="H3436" s="16"/>
      <c r="I3436" s="17"/>
      <c r="J3436" s="17"/>
      <c r="K3436" s="17"/>
      <c r="L3436" s="17"/>
    </row>
    <row r="3437" spans="8:12">
      <c r="H3437" s="16"/>
      <c r="I3437" s="17"/>
      <c r="J3437" s="17"/>
      <c r="K3437" s="17"/>
      <c r="L3437" s="17"/>
    </row>
    <row r="3438" spans="8:12">
      <c r="H3438" s="16"/>
      <c r="I3438" s="17"/>
      <c r="J3438" s="17"/>
      <c r="K3438" s="17"/>
      <c r="L3438" s="17"/>
    </row>
    <row r="3439" spans="8:12">
      <c r="H3439" s="16"/>
      <c r="I3439" s="17"/>
      <c r="J3439" s="17"/>
      <c r="K3439" s="17"/>
      <c r="L3439" s="17"/>
    </row>
    <row r="3440" spans="8:12">
      <c r="H3440" s="16"/>
      <c r="I3440" s="17"/>
      <c r="J3440" s="17"/>
      <c r="K3440" s="17"/>
      <c r="L3440" s="17"/>
    </row>
    <row r="3441" spans="8:12">
      <c r="H3441" s="16"/>
      <c r="I3441" s="17"/>
      <c r="J3441" s="17"/>
      <c r="K3441" s="17"/>
      <c r="L3441" s="17"/>
    </row>
    <row r="3442" spans="8:12">
      <c r="H3442" s="16"/>
      <c r="I3442" s="17"/>
      <c r="J3442" s="17"/>
      <c r="K3442" s="17"/>
      <c r="L3442" s="17"/>
    </row>
    <row r="3443" spans="8:12">
      <c r="H3443" s="16"/>
      <c r="I3443" s="17"/>
      <c r="J3443" s="17"/>
      <c r="K3443" s="17"/>
      <c r="L3443" s="17"/>
    </row>
    <row r="3444" spans="8:12">
      <c r="H3444" s="16"/>
      <c r="I3444" s="17"/>
      <c r="J3444" s="17"/>
      <c r="K3444" s="17"/>
      <c r="L3444" s="17"/>
    </row>
    <row r="3445" spans="8:12">
      <c r="H3445" s="16"/>
      <c r="I3445" s="17"/>
      <c r="J3445" s="17"/>
      <c r="K3445" s="17"/>
      <c r="L3445" s="17"/>
    </row>
    <row r="3446" spans="8:12">
      <c r="H3446" s="16"/>
      <c r="I3446" s="17"/>
      <c r="J3446" s="17"/>
      <c r="K3446" s="17"/>
      <c r="L3446" s="17"/>
    </row>
    <row r="3447" spans="8:12">
      <c r="H3447" s="16"/>
      <c r="I3447" s="17"/>
      <c r="J3447" s="17"/>
      <c r="K3447" s="17"/>
      <c r="L3447" s="17"/>
    </row>
    <row r="3448" spans="8:12">
      <c r="H3448" s="16"/>
      <c r="I3448" s="17"/>
      <c r="J3448" s="17"/>
      <c r="K3448" s="17"/>
      <c r="L3448" s="17"/>
    </row>
    <row r="3449" spans="8:12">
      <c r="H3449" s="16"/>
      <c r="I3449" s="17"/>
      <c r="J3449" s="17"/>
      <c r="K3449" s="17"/>
      <c r="L3449" s="17"/>
    </row>
    <row r="3450" spans="8:12">
      <c r="H3450" s="16"/>
      <c r="I3450" s="17"/>
      <c r="J3450" s="17"/>
      <c r="K3450" s="17"/>
      <c r="L3450" s="17"/>
    </row>
    <row r="3451" spans="8:12">
      <c r="H3451" s="16"/>
      <c r="I3451" s="17"/>
      <c r="J3451" s="17"/>
      <c r="K3451" s="17"/>
      <c r="L3451" s="17"/>
    </row>
    <row r="3452" spans="8:12">
      <c r="H3452" s="16"/>
      <c r="I3452" s="17"/>
      <c r="J3452" s="17"/>
      <c r="K3452" s="17"/>
      <c r="L3452" s="17"/>
    </row>
    <row r="3453" spans="8:12">
      <c r="H3453" s="16"/>
      <c r="I3453" s="17"/>
      <c r="J3453" s="17"/>
      <c r="K3453" s="17"/>
      <c r="L3453" s="17"/>
    </row>
    <row r="3454" spans="8:12">
      <c r="H3454" s="16"/>
      <c r="I3454" s="17"/>
      <c r="J3454" s="17"/>
      <c r="K3454" s="17"/>
      <c r="L3454" s="17"/>
    </row>
    <row r="3455" spans="8:12">
      <c r="H3455" s="16"/>
      <c r="I3455" s="17"/>
      <c r="J3455" s="17"/>
      <c r="K3455" s="17"/>
      <c r="L3455" s="17"/>
    </row>
    <row r="3456" spans="8:12">
      <c r="H3456" s="16"/>
      <c r="I3456" s="17"/>
      <c r="J3456" s="17"/>
      <c r="K3456" s="17"/>
      <c r="L3456" s="17"/>
    </row>
    <row r="3457" spans="8:12">
      <c r="H3457" s="16"/>
      <c r="I3457" s="17"/>
      <c r="J3457" s="17"/>
      <c r="K3457" s="17"/>
      <c r="L3457" s="17"/>
    </row>
    <row r="3458" spans="8:12">
      <c r="H3458" s="16"/>
      <c r="I3458" s="17"/>
      <c r="J3458" s="17"/>
      <c r="K3458" s="17"/>
      <c r="L3458" s="17"/>
    </row>
    <row r="3459" spans="8:12">
      <c r="H3459" s="16"/>
      <c r="I3459" s="17"/>
      <c r="J3459" s="17"/>
      <c r="K3459" s="17"/>
      <c r="L3459" s="17"/>
    </row>
    <row r="3460" spans="8:12">
      <c r="H3460" s="16"/>
      <c r="I3460" s="17"/>
      <c r="J3460" s="17"/>
      <c r="K3460" s="17"/>
      <c r="L3460" s="17"/>
    </row>
    <row r="3461" spans="8:12">
      <c r="H3461" s="16"/>
      <c r="I3461" s="17"/>
      <c r="J3461" s="17"/>
      <c r="K3461" s="17"/>
      <c r="L3461" s="17"/>
    </row>
    <row r="3462" spans="8:12">
      <c r="H3462" s="16"/>
      <c r="I3462" s="17"/>
      <c r="J3462" s="17"/>
      <c r="K3462" s="17"/>
      <c r="L3462" s="17"/>
    </row>
    <row r="3463" spans="8:12">
      <c r="H3463" s="16"/>
      <c r="I3463" s="17"/>
      <c r="J3463" s="17"/>
      <c r="K3463" s="17"/>
      <c r="L3463" s="17"/>
    </row>
    <row r="3464" spans="8:12">
      <c r="H3464" s="16"/>
      <c r="I3464" s="17"/>
      <c r="J3464" s="17"/>
      <c r="K3464" s="17"/>
      <c r="L3464" s="17"/>
    </row>
    <row r="3465" spans="8:12">
      <c r="H3465" s="16"/>
      <c r="I3465" s="17"/>
      <c r="J3465" s="17"/>
      <c r="K3465" s="17"/>
      <c r="L3465" s="17"/>
    </row>
    <row r="3466" spans="8:12">
      <c r="H3466" s="16"/>
      <c r="I3466" s="17"/>
      <c r="J3466" s="17"/>
      <c r="K3466" s="17"/>
      <c r="L3466" s="17"/>
    </row>
    <row r="3467" spans="8:12">
      <c r="H3467" s="16"/>
      <c r="I3467" s="17"/>
      <c r="J3467" s="17"/>
      <c r="K3467" s="17"/>
      <c r="L3467" s="17"/>
    </row>
    <row r="3468" spans="8:12">
      <c r="H3468" s="16"/>
      <c r="I3468" s="17"/>
      <c r="J3468" s="17"/>
      <c r="K3468" s="17"/>
      <c r="L3468" s="17"/>
    </row>
    <row r="3469" spans="8:12">
      <c r="H3469" s="16"/>
      <c r="I3469" s="17"/>
      <c r="J3469" s="17"/>
      <c r="K3469" s="17"/>
      <c r="L3469" s="17"/>
    </row>
    <row r="3470" spans="8:12">
      <c r="H3470" s="16"/>
      <c r="I3470" s="17"/>
      <c r="J3470" s="17"/>
      <c r="K3470" s="17"/>
      <c r="L3470" s="17"/>
    </row>
    <row r="3471" spans="8:12">
      <c r="H3471" s="16"/>
      <c r="I3471" s="17"/>
      <c r="J3471" s="17"/>
      <c r="K3471" s="17"/>
      <c r="L3471" s="17"/>
    </row>
    <row r="3472" spans="8:12">
      <c r="H3472" s="16"/>
      <c r="I3472" s="17"/>
      <c r="J3472" s="17"/>
      <c r="K3472" s="17"/>
      <c r="L3472" s="17"/>
    </row>
    <row r="3473" spans="8:12">
      <c r="H3473" s="16"/>
      <c r="I3473" s="17"/>
      <c r="J3473" s="17"/>
      <c r="K3473" s="17"/>
      <c r="L3473" s="17"/>
    </row>
    <row r="3474" spans="8:12">
      <c r="H3474" s="16"/>
      <c r="I3474" s="17"/>
      <c r="J3474" s="17"/>
      <c r="K3474" s="17"/>
      <c r="L3474" s="17"/>
    </row>
    <row r="3475" spans="8:12">
      <c r="H3475" s="16"/>
      <c r="I3475" s="17"/>
      <c r="J3475" s="17"/>
      <c r="K3475" s="17"/>
      <c r="L3475" s="17"/>
    </row>
    <row r="3476" spans="8:12">
      <c r="H3476" s="16"/>
      <c r="I3476" s="17"/>
      <c r="J3476" s="17"/>
      <c r="K3476" s="17"/>
      <c r="L3476" s="17"/>
    </row>
    <row r="3477" spans="8:12">
      <c r="H3477" s="16"/>
      <c r="I3477" s="17"/>
      <c r="J3477" s="17"/>
      <c r="K3477" s="17"/>
      <c r="L3477" s="17"/>
    </row>
    <row r="3478" spans="8:12">
      <c r="H3478" s="16"/>
      <c r="I3478" s="17"/>
      <c r="J3478" s="17"/>
      <c r="K3478" s="17"/>
      <c r="L3478" s="17"/>
    </row>
    <row r="3479" spans="8:12">
      <c r="H3479" s="16"/>
      <c r="I3479" s="17"/>
      <c r="J3479" s="17"/>
      <c r="K3479" s="17"/>
      <c r="L3479" s="17"/>
    </row>
    <row r="3480" spans="8:12">
      <c r="H3480" s="16"/>
      <c r="I3480" s="17"/>
      <c r="J3480" s="17"/>
      <c r="K3480" s="17"/>
      <c r="L3480" s="17"/>
    </row>
    <row r="3481" spans="8:12">
      <c r="H3481" s="16"/>
      <c r="I3481" s="17"/>
      <c r="J3481" s="17"/>
      <c r="K3481" s="17"/>
      <c r="L3481" s="17"/>
    </row>
    <row r="3482" spans="8:12">
      <c r="H3482" s="16"/>
      <c r="I3482" s="17"/>
      <c r="J3482" s="17"/>
      <c r="K3482" s="17"/>
      <c r="L3482" s="17"/>
    </row>
    <row r="3483" spans="8:12">
      <c r="H3483" s="16"/>
      <c r="I3483" s="17"/>
      <c r="J3483" s="17"/>
      <c r="K3483" s="17"/>
      <c r="L3483" s="17"/>
    </row>
    <row r="3484" spans="8:12">
      <c r="H3484" s="16"/>
      <c r="I3484" s="17"/>
      <c r="J3484" s="17"/>
      <c r="K3484" s="17"/>
      <c r="L3484" s="17"/>
    </row>
    <row r="3485" spans="8:12">
      <c r="H3485" s="16"/>
      <c r="I3485" s="17"/>
      <c r="J3485" s="17"/>
      <c r="K3485" s="17"/>
      <c r="L3485" s="17"/>
    </row>
    <row r="3486" spans="8:12">
      <c r="H3486" s="16"/>
      <c r="I3486" s="17"/>
      <c r="J3486" s="17"/>
      <c r="K3486" s="17"/>
      <c r="L3486" s="17"/>
    </row>
    <row r="3487" spans="8:12">
      <c r="H3487" s="16"/>
      <c r="I3487" s="17"/>
      <c r="J3487" s="17"/>
      <c r="K3487" s="17"/>
      <c r="L3487" s="17"/>
    </row>
    <row r="3488" spans="8:12">
      <c r="H3488" s="16"/>
      <c r="I3488" s="17"/>
      <c r="J3488" s="17"/>
      <c r="K3488" s="17"/>
      <c r="L3488" s="17"/>
    </row>
    <row r="3489" spans="8:12">
      <c r="H3489" s="16"/>
      <c r="I3489" s="17"/>
      <c r="J3489" s="17"/>
      <c r="K3489" s="17"/>
      <c r="L3489" s="17"/>
    </row>
    <row r="3490" spans="8:12">
      <c r="H3490" s="16"/>
      <c r="I3490" s="17"/>
      <c r="J3490" s="17"/>
      <c r="K3490" s="17"/>
      <c r="L3490" s="17"/>
    </row>
    <row r="3491" spans="8:12">
      <c r="H3491" s="16"/>
      <c r="I3491" s="17"/>
      <c r="J3491" s="17"/>
      <c r="K3491" s="17"/>
      <c r="L3491" s="17"/>
    </row>
    <row r="3492" spans="8:12">
      <c r="H3492" s="16"/>
      <c r="I3492" s="17"/>
      <c r="J3492" s="17"/>
      <c r="K3492" s="17"/>
      <c r="L3492" s="17"/>
    </row>
    <row r="3493" spans="8:12">
      <c r="H3493" s="16"/>
      <c r="I3493" s="17"/>
      <c r="J3493" s="17"/>
      <c r="K3493" s="17"/>
      <c r="L3493" s="17"/>
    </row>
    <row r="3494" spans="8:12">
      <c r="H3494" s="16"/>
      <c r="I3494" s="17"/>
      <c r="J3494" s="17"/>
      <c r="K3494" s="17"/>
      <c r="L3494" s="17"/>
    </row>
    <row r="3495" spans="8:12">
      <c r="H3495" s="16"/>
      <c r="I3495" s="17"/>
      <c r="J3495" s="17"/>
      <c r="K3495" s="17"/>
      <c r="L3495" s="17"/>
    </row>
    <row r="3496" spans="8:12">
      <c r="H3496" s="16"/>
      <c r="I3496" s="17"/>
      <c r="J3496" s="17"/>
      <c r="K3496" s="17"/>
      <c r="L3496" s="17"/>
    </row>
    <row r="3497" spans="8:12">
      <c r="H3497" s="16"/>
      <c r="I3497" s="17"/>
      <c r="J3497" s="17"/>
      <c r="K3497" s="17"/>
      <c r="L3497" s="17"/>
    </row>
    <row r="3498" spans="8:12">
      <c r="H3498" s="16"/>
      <c r="I3498" s="17"/>
      <c r="J3498" s="17"/>
      <c r="K3498" s="17"/>
      <c r="L3498" s="17"/>
    </row>
    <row r="3499" spans="8:12">
      <c r="H3499" s="16"/>
      <c r="I3499" s="17"/>
      <c r="J3499" s="17"/>
      <c r="K3499" s="17"/>
      <c r="L3499" s="17"/>
    </row>
    <row r="3500" spans="8:12">
      <c r="H3500" s="16"/>
      <c r="I3500" s="17"/>
      <c r="J3500" s="17"/>
      <c r="K3500" s="17"/>
      <c r="L3500" s="17"/>
    </row>
    <row r="3501" spans="8:12">
      <c r="H3501" s="16"/>
      <c r="I3501" s="17"/>
      <c r="J3501" s="17"/>
      <c r="K3501" s="17"/>
      <c r="L3501" s="17"/>
    </row>
    <row r="3502" spans="8:12">
      <c r="H3502" s="16"/>
      <c r="I3502" s="17"/>
      <c r="J3502" s="17"/>
      <c r="K3502" s="17"/>
      <c r="L3502" s="17"/>
    </row>
    <row r="3503" spans="8:12">
      <c r="H3503" s="16"/>
      <c r="I3503" s="17"/>
      <c r="J3503" s="17"/>
      <c r="K3503" s="17"/>
      <c r="L3503" s="17"/>
    </row>
    <row r="3504" spans="8:12">
      <c r="H3504" s="16"/>
      <c r="I3504" s="17"/>
      <c r="J3504" s="17"/>
      <c r="K3504" s="17"/>
      <c r="L3504" s="17"/>
    </row>
    <row r="3505" spans="8:12">
      <c r="H3505" s="16"/>
      <c r="I3505" s="17"/>
      <c r="J3505" s="17"/>
      <c r="K3505" s="17"/>
      <c r="L3505" s="17"/>
    </row>
    <row r="3506" spans="8:12">
      <c r="H3506" s="16"/>
      <c r="I3506" s="17"/>
      <c r="J3506" s="17"/>
      <c r="K3506" s="17"/>
      <c r="L3506" s="17"/>
    </row>
    <row r="3507" spans="8:12">
      <c r="H3507" s="16"/>
      <c r="I3507" s="17"/>
      <c r="J3507" s="17"/>
      <c r="K3507" s="17"/>
      <c r="L3507" s="17"/>
    </row>
    <row r="3508" spans="8:12">
      <c r="H3508" s="16"/>
      <c r="I3508" s="17"/>
      <c r="J3508" s="17"/>
      <c r="K3508" s="17"/>
      <c r="L3508" s="17"/>
    </row>
    <row r="3509" spans="8:12">
      <c r="H3509" s="16"/>
      <c r="I3509" s="17"/>
      <c r="J3509" s="17"/>
      <c r="K3509" s="17"/>
      <c r="L3509" s="17"/>
    </row>
    <row r="3510" spans="8:12">
      <c r="H3510" s="16"/>
      <c r="I3510" s="17"/>
      <c r="J3510" s="17"/>
      <c r="K3510" s="17"/>
      <c r="L3510" s="17"/>
    </row>
    <row r="3511" spans="8:12">
      <c r="H3511" s="16"/>
      <c r="I3511" s="17"/>
      <c r="J3511" s="17"/>
      <c r="K3511" s="17"/>
      <c r="L3511" s="17"/>
    </row>
    <row r="3512" spans="8:12">
      <c r="H3512" s="16"/>
      <c r="I3512" s="17"/>
      <c r="J3512" s="17"/>
      <c r="K3512" s="17"/>
      <c r="L3512" s="17"/>
    </row>
    <row r="3513" spans="8:12">
      <c r="H3513" s="16"/>
      <c r="I3513" s="17"/>
      <c r="J3513" s="17"/>
      <c r="K3513" s="17"/>
      <c r="L3513" s="17"/>
    </row>
    <row r="3514" spans="8:12">
      <c r="H3514" s="16"/>
      <c r="I3514" s="17"/>
      <c r="J3514" s="17"/>
      <c r="K3514" s="17"/>
      <c r="L3514" s="17"/>
    </row>
    <row r="3515" spans="8:12">
      <c r="H3515" s="16"/>
      <c r="I3515" s="17"/>
      <c r="J3515" s="17"/>
      <c r="K3515" s="17"/>
      <c r="L3515" s="17"/>
    </row>
    <row r="3516" spans="8:12">
      <c r="H3516" s="16"/>
      <c r="I3516" s="17"/>
      <c r="J3516" s="17"/>
      <c r="K3516" s="17"/>
      <c r="L3516" s="17"/>
    </row>
    <row r="3517" spans="8:12">
      <c r="H3517" s="16"/>
      <c r="I3517" s="17"/>
      <c r="J3517" s="17"/>
      <c r="K3517" s="17"/>
      <c r="L3517" s="17"/>
    </row>
    <row r="3518" spans="8:12">
      <c r="H3518" s="16"/>
      <c r="I3518" s="17"/>
      <c r="J3518" s="17"/>
      <c r="K3518" s="17"/>
      <c r="L3518" s="17"/>
    </row>
    <row r="3519" spans="8:12">
      <c r="H3519" s="16"/>
      <c r="I3519" s="17"/>
      <c r="J3519" s="17"/>
      <c r="K3519" s="17"/>
      <c r="L3519" s="17"/>
    </row>
    <row r="3520" spans="8:12">
      <c r="H3520" s="16"/>
      <c r="I3520" s="17"/>
      <c r="J3520" s="17"/>
      <c r="K3520" s="17"/>
      <c r="L3520" s="17"/>
    </row>
    <row r="3521" spans="8:12">
      <c r="H3521" s="16"/>
      <c r="I3521" s="17"/>
      <c r="J3521" s="17"/>
      <c r="K3521" s="17"/>
      <c r="L3521" s="17"/>
    </row>
    <row r="3522" spans="8:12">
      <c r="H3522" s="16"/>
      <c r="I3522" s="17"/>
      <c r="J3522" s="17"/>
      <c r="K3522" s="17"/>
      <c r="L3522" s="17"/>
    </row>
    <row r="3523" spans="8:12">
      <c r="H3523" s="16"/>
      <c r="I3523" s="17"/>
      <c r="J3523" s="17"/>
      <c r="K3523" s="17"/>
      <c r="L3523" s="17"/>
    </row>
    <row r="3524" spans="8:12">
      <c r="H3524" s="16"/>
      <c r="I3524" s="17"/>
      <c r="J3524" s="17"/>
      <c r="K3524" s="17"/>
      <c r="L3524" s="17"/>
    </row>
    <row r="3525" spans="8:12">
      <c r="H3525" s="16"/>
      <c r="I3525" s="17"/>
      <c r="J3525" s="17"/>
      <c r="K3525" s="17"/>
      <c r="L3525" s="17"/>
    </row>
    <row r="3526" spans="8:12">
      <c r="H3526" s="16"/>
      <c r="I3526" s="17"/>
      <c r="J3526" s="17"/>
      <c r="K3526" s="17"/>
      <c r="L3526" s="17"/>
    </row>
    <row r="3527" spans="8:12">
      <c r="H3527" s="16"/>
      <c r="I3527" s="17"/>
      <c r="J3527" s="17"/>
      <c r="K3527" s="17"/>
      <c r="L3527" s="17"/>
    </row>
    <row r="3528" spans="8:12">
      <c r="H3528" s="16"/>
      <c r="I3528" s="17"/>
      <c r="J3528" s="17"/>
      <c r="K3528" s="17"/>
      <c r="L3528" s="17"/>
    </row>
    <row r="3529" spans="8:12">
      <c r="H3529" s="16"/>
      <c r="I3529" s="17"/>
      <c r="J3529" s="17"/>
      <c r="K3529" s="17"/>
      <c r="L3529" s="17"/>
    </row>
    <row r="3530" spans="8:12">
      <c r="H3530" s="16"/>
      <c r="I3530" s="17"/>
      <c r="J3530" s="17"/>
      <c r="K3530" s="17"/>
      <c r="L3530" s="17"/>
    </row>
    <row r="3531" spans="8:12">
      <c r="H3531" s="16"/>
      <c r="I3531" s="17"/>
      <c r="J3531" s="17"/>
      <c r="K3531" s="17"/>
      <c r="L3531" s="17"/>
    </row>
    <row r="3532" spans="8:12">
      <c r="H3532" s="16"/>
      <c r="I3532" s="17"/>
      <c r="J3532" s="17"/>
      <c r="K3532" s="17"/>
      <c r="L3532" s="17"/>
    </row>
    <row r="3533" spans="8:12">
      <c r="H3533" s="16"/>
      <c r="I3533" s="17"/>
      <c r="J3533" s="17"/>
      <c r="K3533" s="17"/>
      <c r="L3533" s="17"/>
    </row>
    <row r="3534" spans="8:12">
      <c r="H3534" s="16"/>
      <c r="I3534" s="17"/>
      <c r="J3534" s="17"/>
      <c r="K3534" s="17"/>
      <c r="L3534" s="17"/>
    </row>
    <row r="3535" spans="8:12">
      <c r="H3535" s="16"/>
      <c r="I3535" s="17"/>
      <c r="J3535" s="17"/>
      <c r="K3535" s="17"/>
      <c r="L3535" s="17"/>
    </row>
    <row r="3536" spans="8:12">
      <c r="H3536" s="16"/>
      <c r="I3536" s="17"/>
      <c r="J3536" s="17"/>
      <c r="K3536" s="17"/>
      <c r="L3536" s="17"/>
    </row>
    <row r="3537" spans="8:12">
      <c r="H3537" s="16"/>
      <c r="I3537" s="17"/>
      <c r="J3537" s="17"/>
      <c r="K3537" s="17"/>
      <c r="L3537" s="17"/>
    </row>
    <row r="3538" spans="8:12">
      <c r="H3538" s="16"/>
      <c r="I3538" s="17"/>
      <c r="J3538" s="17"/>
      <c r="K3538" s="17"/>
      <c r="L3538" s="17"/>
    </row>
    <row r="3539" spans="8:12">
      <c r="H3539" s="16"/>
      <c r="I3539" s="17"/>
      <c r="J3539" s="17"/>
      <c r="K3539" s="17"/>
      <c r="L3539" s="17"/>
    </row>
    <row r="3540" spans="8:12">
      <c r="H3540" s="16"/>
      <c r="I3540" s="17"/>
      <c r="J3540" s="17"/>
      <c r="K3540" s="17"/>
      <c r="L3540" s="17"/>
    </row>
    <row r="3541" spans="8:12">
      <c r="H3541" s="16"/>
      <c r="I3541" s="17"/>
      <c r="J3541" s="17"/>
      <c r="K3541" s="17"/>
      <c r="L3541" s="17"/>
    </row>
    <row r="3542" spans="8:12">
      <c r="H3542" s="16"/>
      <c r="I3542" s="17"/>
      <c r="J3542" s="17"/>
      <c r="K3542" s="17"/>
      <c r="L3542" s="17"/>
    </row>
    <row r="3543" spans="8:12">
      <c r="H3543" s="16"/>
      <c r="I3543" s="17"/>
      <c r="J3543" s="17"/>
      <c r="K3543" s="17"/>
      <c r="L3543" s="17"/>
    </row>
    <row r="3544" spans="8:12">
      <c r="H3544" s="16"/>
      <c r="I3544" s="17"/>
      <c r="J3544" s="17"/>
      <c r="K3544" s="17"/>
      <c r="L3544" s="17"/>
    </row>
    <row r="3545" spans="8:12">
      <c r="H3545" s="16"/>
      <c r="I3545" s="17"/>
      <c r="J3545" s="17"/>
      <c r="K3545" s="17"/>
      <c r="L3545" s="17"/>
    </row>
    <row r="3546" spans="8:12">
      <c r="H3546" s="16"/>
      <c r="I3546" s="17"/>
      <c r="J3546" s="17"/>
      <c r="K3546" s="17"/>
      <c r="L3546" s="17"/>
    </row>
    <row r="3547" spans="8:12">
      <c r="H3547" s="16"/>
      <c r="I3547" s="17"/>
      <c r="J3547" s="17"/>
      <c r="K3547" s="17"/>
      <c r="L3547" s="17"/>
    </row>
    <row r="3548" spans="8:12">
      <c r="H3548" s="16"/>
      <c r="I3548" s="17"/>
      <c r="J3548" s="17"/>
      <c r="K3548" s="17"/>
      <c r="L3548" s="17"/>
    </row>
    <row r="3549" spans="8:12">
      <c r="H3549" s="16"/>
      <c r="I3549" s="17"/>
      <c r="J3549" s="17"/>
      <c r="K3549" s="17"/>
      <c r="L3549" s="17"/>
    </row>
    <row r="3550" spans="8:12">
      <c r="H3550" s="16"/>
      <c r="I3550" s="17"/>
      <c r="J3550" s="17"/>
      <c r="K3550" s="17"/>
      <c r="L3550" s="17"/>
    </row>
    <row r="3551" spans="8:12">
      <c r="H3551" s="16"/>
      <c r="I3551" s="17"/>
      <c r="J3551" s="17"/>
      <c r="K3551" s="17"/>
      <c r="L3551" s="17"/>
    </row>
    <row r="3552" spans="8:12">
      <c r="H3552" s="16"/>
      <c r="I3552" s="17"/>
      <c r="J3552" s="17"/>
      <c r="K3552" s="17"/>
      <c r="L3552" s="17"/>
    </row>
    <row r="3553" spans="8:12">
      <c r="H3553" s="16"/>
      <c r="I3553" s="17"/>
      <c r="J3553" s="17"/>
      <c r="K3553" s="17"/>
      <c r="L3553" s="17"/>
    </row>
    <row r="3554" spans="8:12">
      <c r="H3554" s="16"/>
      <c r="I3554" s="17"/>
      <c r="J3554" s="17"/>
      <c r="K3554" s="17"/>
      <c r="L3554" s="17"/>
    </row>
    <row r="3555" spans="8:12">
      <c r="H3555" s="16"/>
      <c r="I3555" s="17"/>
      <c r="J3555" s="17"/>
      <c r="K3555" s="17"/>
      <c r="L3555" s="17"/>
    </row>
    <row r="3556" spans="8:12">
      <c r="H3556" s="16"/>
      <c r="I3556" s="17"/>
      <c r="J3556" s="17"/>
      <c r="K3556" s="17"/>
      <c r="L3556" s="17"/>
    </row>
    <row r="3557" spans="8:12">
      <c r="H3557" s="16"/>
      <c r="I3557" s="17"/>
      <c r="J3557" s="17"/>
      <c r="K3557" s="17"/>
      <c r="L3557" s="17"/>
    </row>
    <row r="3558" spans="8:12">
      <c r="H3558" s="16"/>
      <c r="I3558" s="17"/>
      <c r="J3558" s="17"/>
      <c r="K3558" s="17"/>
      <c r="L3558" s="17"/>
    </row>
    <row r="3559" spans="8:12">
      <c r="H3559" s="16"/>
      <c r="I3559" s="17"/>
      <c r="J3559" s="17"/>
      <c r="K3559" s="17"/>
      <c r="L3559" s="17"/>
    </row>
    <row r="3560" spans="8:12">
      <c r="H3560" s="16"/>
      <c r="I3560" s="17"/>
      <c r="J3560" s="17"/>
      <c r="K3560" s="17"/>
      <c r="L3560" s="17"/>
    </row>
    <row r="3561" spans="8:12">
      <c r="H3561" s="16"/>
      <c r="I3561" s="17"/>
      <c r="J3561" s="17"/>
      <c r="K3561" s="17"/>
      <c r="L3561" s="17"/>
    </row>
    <row r="3562" spans="8:12">
      <c r="H3562" s="16"/>
      <c r="I3562" s="17"/>
      <c r="J3562" s="17"/>
      <c r="K3562" s="17"/>
      <c r="L3562" s="17"/>
    </row>
    <row r="3563" spans="8:12">
      <c r="H3563" s="16"/>
      <c r="I3563" s="17"/>
      <c r="J3563" s="17"/>
      <c r="K3563" s="17"/>
      <c r="L3563" s="17"/>
    </row>
    <row r="3564" spans="8:12">
      <c r="H3564" s="16"/>
      <c r="I3564" s="17"/>
      <c r="J3564" s="17"/>
      <c r="K3564" s="17"/>
      <c r="L3564" s="17"/>
    </row>
    <row r="3565" spans="8:12">
      <c r="H3565" s="16"/>
      <c r="I3565" s="17"/>
      <c r="J3565" s="17"/>
      <c r="K3565" s="17"/>
      <c r="L3565" s="17"/>
    </row>
    <row r="3566" spans="8:12">
      <c r="H3566" s="16"/>
      <c r="I3566" s="17"/>
      <c r="J3566" s="17"/>
      <c r="K3566" s="17"/>
      <c r="L3566" s="17"/>
    </row>
    <row r="3567" spans="8:12">
      <c r="H3567" s="16"/>
      <c r="I3567" s="17"/>
      <c r="J3567" s="17"/>
      <c r="K3567" s="17"/>
      <c r="L3567" s="17"/>
    </row>
    <row r="3568" spans="8:12">
      <c r="H3568" s="16"/>
      <c r="I3568" s="17"/>
      <c r="J3568" s="17"/>
      <c r="K3568" s="17"/>
      <c r="L3568" s="17"/>
    </row>
    <row r="3569" spans="8:12">
      <c r="H3569" s="16"/>
      <c r="I3569" s="17"/>
      <c r="J3569" s="17"/>
      <c r="K3569" s="17"/>
      <c r="L3569" s="17"/>
    </row>
    <row r="3570" spans="8:12">
      <c r="H3570" s="16"/>
      <c r="I3570" s="17"/>
      <c r="J3570" s="17"/>
      <c r="K3570" s="17"/>
      <c r="L3570" s="17"/>
    </row>
    <row r="3571" spans="8:12">
      <c r="H3571" s="16"/>
      <c r="I3571" s="17"/>
      <c r="J3571" s="17"/>
      <c r="K3571" s="17"/>
      <c r="L3571" s="17"/>
    </row>
    <row r="3572" spans="8:12">
      <c r="H3572" s="16"/>
      <c r="I3572" s="17"/>
      <c r="J3572" s="17"/>
      <c r="K3572" s="17"/>
      <c r="L3572" s="17"/>
    </row>
    <row r="3573" spans="8:12">
      <c r="H3573" s="16"/>
      <c r="I3573" s="17"/>
      <c r="J3573" s="17"/>
      <c r="K3573" s="17"/>
      <c r="L3573" s="17"/>
    </row>
    <row r="3574" spans="8:12">
      <c r="H3574" s="16"/>
      <c r="I3574" s="17"/>
      <c r="J3574" s="17"/>
      <c r="K3574" s="17"/>
      <c r="L3574" s="17"/>
    </row>
    <row r="3575" spans="8:12">
      <c r="H3575" s="16"/>
      <c r="I3575" s="17"/>
      <c r="J3575" s="17"/>
      <c r="K3575" s="17"/>
      <c r="L3575" s="17"/>
    </row>
    <row r="3576" spans="8:12">
      <c r="H3576" s="16"/>
      <c r="I3576" s="17"/>
      <c r="J3576" s="17"/>
      <c r="K3576" s="17"/>
      <c r="L3576" s="17"/>
    </row>
    <row r="3577" spans="8:12">
      <c r="H3577" s="16"/>
      <c r="I3577" s="17"/>
      <c r="J3577" s="17"/>
      <c r="K3577" s="17"/>
      <c r="L3577" s="17"/>
    </row>
    <row r="3578" spans="8:12">
      <c r="H3578" s="16"/>
      <c r="I3578" s="17"/>
      <c r="J3578" s="17"/>
      <c r="K3578" s="17"/>
      <c r="L3578" s="17"/>
    </row>
    <row r="3579" spans="8:12">
      <c r="H3579" s="16"/>
      <c r="I3579" s="17"/>
      <c r="J3579" s="17"/>
      <c r="K3579" s="17"/>
      <c r="L3579" s="17"/>
    </row>
    <row r="3580" spans="8:12">
      <c r="H3580" s="16"/>
      <c r="I3580" s="17"/>
      <c r="J3580" s="17"/>
      <c r="K3580" s="17"/>
      <c r="L3580" s="17"/>
    </row>
    <row r="3581" spans="8:12">
      <c r="H3581" s="16"/>
      <c r="I3581" s="17"/>
      <c r="J3581" s="17"/>
      <c r="K3581" s="17"/>
      <c r="L3581" s="17"/>
    </row>
    <row r="3582" spans="8:12">
      <c r="H3582" s="16"/>
      <c r="I3582" s="17"/>
      <c r="J3582" s="17"/>
      <c r="K3582" s="17"/>
      <c r="L3582" s="17"/>
    </row>
    <row r="3583" spans="8:12">
      <c r="H3583" s="16"/>
      <c r="I3583" s="17"/>
      <c r="J3583" s="17"/>
      <c r="K3583" s="17"/>
      <c r="L3583" s="17"/>
    </row>
    <row r="3584" spans="8:12">
      <c r="H3584" s="16"/>
      <c r="I3584" s="17"/>
      <c r="J3584" s="17"/>
      <c r="K3584" s="17"/>
      <c r="L3584" s="17"/>
    </row>
    <row r="3585" spans="8:12">
      <c r="H3585" s="16"/>
      <c r="I3585" s="17"/>
      <c r="J3585" s="17"/>
      <c r="K3585" s="17"/>
      <c r="L3585" s="17"/>
    </row>
    <row r="3586" spans="8:12">
      <c r="H3586" s="16"/>
      <c r="I3586" s="17"/>
      <c r="J3586" s="17"/>
      <c r="K3586" s="17"/>
      <c r="L3586" s="17"/>
    </row>
    <row r="3587" spans="8:12">
      <c r="H3587" s="16"/>
      <c r="I3587" s="17"/>
      <c r="J3587" s="17"/>
      <c r="K3587" s="17"/>
      <c r="L3587" s="17"/>
    </row>
    <row r="3588" spans="8:12">
      <c r="H3588" s="16"/>
      <c r="I3588" s="17"/>
      <c r="J3588" s="17"/>
      <c r="K3588" s="17"/>
      <c r="L3588" s="17"/>
    </row>
    <row r="3589" spans="8:12">
      <c r="H3589" s="16"/>
      <c r="I3589" s="17"/>
      <c r="J3589" s="17"/>
      <c r="K3589" s="17"/>
      <c r="L3589" s="17"/>
    </row>
    <row r="3590" spans="8:12">
      <c r="H3590" s="16"/>
      <c r="I3590" s="17"/>
      <c r="J3590" s="17"/>
      <c r="K3590" s="17"/>
      <c r="L3590" s="17"/>
    </row>
    <row r="3591" spans="8:12">
      <c r="H3591" s="16"/>
      <c r="I3591" s="17"/>
      <c r="J3591" s="17"/>
      <c r="K3591" s="17"/>
      <c r="L3591" s="17"/>
    </row>
    <row r="3592" spans="8:12">
      <c r="H3592" s="16"/>
      <c r="I3592" s="17"/>
      <c r="J3592" s="17"/>
      <c r="K3592" s="17"/>
      <c r="L3592" s="17"/>
    </row>
    <row r="3593" spans="8:12">
      <c r="H3593" s="16"/>
      <c r="I3593" s="17"/>
      <c r="J3593" s="17"/>
      <c r="K3593" s="17"/>
      <c r="L3593" s="17"/>
    </row>
    <row r="3594" spans="8:12">
      <c r="H3594" s="16"/>
      <c r="I3594" s="17"/>
      <c r="J3594" s="17"/>
      <c r="K3594" s="17"/>
      <c r="L3594" s="17"/>
    </row>
    <row r="3595" spans="8:12">
      <c r="H3595" s="16"/>
      <c r="I3595" s="17"/>
      <c r="J3595" s="17"/>
      <c r="K3595" s="17"/>
      <c r="L3595" s="17"/>
    </row>
    <row r="3596" spans="8:12">
      <c r="H3596" s="16"/>
      <c r="I3596" s="17"/>
      <c r="J3596" s="17"/>
      <c r="K3596" s="17"/>
      <c r="L3596" s="17"/>
    </row>
    <row r="3597" spans="8:12">
      <c r="H3597" s="16"/>
      <c r="I3597" s="17"/>
      <c r="J3597" s="17"/>
      <c r="K3597" s="17"/>
      <c r="L3597" s="17"/>
    </row>
    <row r="3598" spans="8:12">
      <c r="H3598" s="16"/>
      <c r="I3598" s="17"/>
      <c r="J3598" s="17"/>
      <c r="K3598" s="17"/>
      <c r="L3598" s="17"/>
    </row>
    <row r="3599" spans="8:12">
      <c r="H3599" s="16"/>
      <c r="I3599" s="17"/>
      <c r="J3599" s="17"/>
      <c r="K3599" s="17"/>
      <c r="L3599" s="17"/>
    </row>
    <row r="3600" spans="8:12">
      <c r="H3600" s="16"/>
      <c r="I3600" s="17"/>
      <c r="J3600" s="17"/>
      <c r="K3600" s="17"/>
      <c r="L3600" s="17"/>
    </row>
    <row r="3601" spans="8:12">
      <c r="H3601" s="16"/>
      <c r="I3601" s="17"/>
      <c r="J3601" s="17"/>
      <c r="K3601" s="17"/>
      <c r="L3601" s="17"/>
    </row>
    <row r="3602" spans="8:12">
      <c r="H3602" s="16"/>
      <c r="I3602" s="17"/>
      <c r="J3602" s="17"/>
      <c r="K3602" s="17"/>
      <c r="L3602" s="17"/>
    </row>
    <row r="3603" spans="8:12">
      <c r="H3603" s="16"/>
      <c r="I3603" s="17"/>
      <c r="J3603" s="17"/>
      <c r="K3603" s="17"/>
      <c r="L3603" s="17"/>
    </row>
    <row r="3604" spans="8:12">
      <c r="H3604" s="16"/>
      <c r="I3604" s="17"/>
      <c r="J3604" s="17"/>
      <c r="K3604" s="17"/>
      <c r="L3604" s="17"/>
    </row>
    <row r="3605" spans="8:12">
      <c r="H3605" s="16"/>
      <c r="I3605" s="17"/>
      <c r="J3605" s="17"/>
      <c r="K3605" s="17"/>
      <c r="L3605" s="17"/>
    </row>
    <row r="3606" spans="8:12">
      <c r="H3606" s="16"/>
      <c r="I3606" s="17"/>
      <c r="J3606" s="17"/>
      <c r="K3606" s="17"/>
      <c r="L3606" s="17"/>
    </row>
    <row r="3607" spans="8:12">
      <c r="H3607" s="16"/>
      <c r="I3607" s="17"/>
      <c r="J3607" s="17"/>
      <c r="K3607" s="17"/>
      <c r="L3607" s="17"/>
    </row>
    <row r="3608" spans="8:12">
      <c r="H3608" s="16"/>
      <c r="I3608" s="17"/>
      <c r="J3608" s="17"/>
      <c r="K3608" s="17"/>
      <c r="L3608" s="17"/>
    </row>
    <row r="3609" spans="8:12">
      <c r="H3609" s="16"/>
      <c r="I3609" s="17"/>
      <c r="J3609" s="17"/>
      <c r="K3609" s="17"/>
      <c r="L3609" s="17"/>
    </row>
    <row r="3610" spans="8:12">
      <c r="H3610" s="16"/>
      <c r="I3610" s="17"/>
      <c r="J3610" s="17"/>
      <c r="K3610" s="17"/>
      <c r="L3610" s="17"/>
    </row>
    <row r="3611" spans="8:12">
      <c r="H3611" s="16"/>
      <c r="I3611" s="17"/>
      <c r="J3611" s="17"/>
      <c r="K3611" s="17"/>
      <c r="L3611" s="17"/>
    </row>
    <row r="3612" spans="8:12">
      <c r="H3612" s="16"/>
      <c r="I3612" s="17"/>
      <c r="J3612" s="17"/>
      <c r="K3612" s="17"/>
      <c r="L3612" s="17"/>
    </row>
    <row r="3613" spans="8:12">
      <c r="H3613" s="16"/>
      <c r="I3613" s="17"/>
      <c r="J3613" s="17"/>
      <c r="K3613" s="17"/>
      <c r="L3613" s="17"/>
    </row>
    <row r="3614" spans="8:12">
      <c r="H3614" s="16"/>
      <c r="I3614" s="17"/>
      <c r="J3614" s="17"/>
      <c r="K3614" s="17"/>
      <c r="L3614" s="17"/>
    </row>
    <row r="3615" spans="8:12">
      <c r="H3615" s="16"/>
      <c r="I3615" s="17"/>
      <c r="J3615" s="17"/>
      <c r="K3615" s="17"/>
      <c r="L3615" s="17"/>
    </row>
    <row r="3616" spans="8:12">
      <c r="H3616" s="16"/>
      <c r="I3616" s="17"/>
      <c r="J3616" s="17"/>
      <c r="K3616" s="17"/>
      <c r="L3616" s="17"/>
    </row>
    <row r="3617" spans="8:12">
      <c r="H3617" s="16"/>
      <c r="I3617" s="17"/>
      <c r="J3617" s="17"/>
      <c r="K3617" s="17"/>
      <c r="L3617" s="17"/>
    </row>
    <row r="3618" spans="8:12">
      <c r="H3618" s="16"/>
      <c r="I3618" s="17"/>
      <c r="J3618" s="17"/>
      <c r="K3618" s="17"/>
      <c r="L3618" s="17"/>
    </row>
    <row r="3619" spans="8:12">
      <c r="H3619" s="16"/>
      <c r="I3619" s="17"/>
      <c r="J3619" s="17"/>
      <c r="K3619" s="17"/>
      <c r="L3619" s="17"/>
    </row>
    <row r="3620" spans="8:12">
      <c r="H3620" s="16"/>
      <c r="I3620" s="17"/>
      <c r="J3620" s="17"/>
      <c r="K3620" s="17"/>
      <c r="L3620" s="17"/>
    </row>
    <row r="3621" spans="8:12">
      <c r="H3621" s="16"/>
      <c r="I3621" s="17"/>
      <c r="J3621" s="17"/>
      <c r="K3621" s="17"/>
      <c r="L3621" s="17"/>
    </row>
    <row r="3622" spans="8:12">
      <c r="H3622" s="16"/>
      <c r="I3622" s="17"/>
      <c r="J3622" s="17"/>
      <c r="K3622" s="17"/>
      <c r="L3622" s="17"/>
    </row>
    <row r="3623" spans="8:12">
      <c r="H3623" s="16"/>
      <c r="I3623" s="17"/>
      <c r="J3623" s="17"/>
      <c r="K3623" s="17"/>
      <c r="L3623" s="17"/>
    </row>
    <row r="3624" spans="8:12">
      <c r="H3624" s="16"/>
      <c r="I3624" s="17"/>
      <c r="J3624" s="17"/>
      <c r="K3624" s="17"/>
      <c r="L3624" s="17"/>
    </row>
    <row r="3625" spans="8:12">
      <c r="H3625" s="16"/>
      <c r="I3625" s="17"/>
      <c r="J3625" s="17"/>
      <c r="K3625" s="17"/>
      <c r="L3625" s="17"/>
    </row>
    <row r="3626" spans="8:12">
      <c r="H3626" s="16"/>
      <c r="I3626" s="17"/>
      <c r="J3626" s="17"/>
      <c r="K3626" s="17"/>
      <c r="L3626" s="17"/>
    </row>
    <row r="3627" spans="8:12">
      <c r="H3627" s="16"/>
      <c r="I3627" s="17"/>
      <c r="J3627" s="17"/>
      <c r="K3627" s="17"/>
      <c r="L3627" s="17"/>
    </row>
    <row r="3628" spans="8:12">
      <c r="H3628" s="16"/>
      <c r="I3628" s="17"/>
      <c r="J3628" s="17"/>
      <c r="K3628" s="17"/>
      <c r="L3628" s="17"/>
    </row>
    <row r="3629" spans="8:12">
      <c r="H3629" s="16"/>
      <c r="I3629" s="17"/>
      <c r="J3629" s="17"/>
      <c r="K3629" s="17"/>
      <c r="L3629" s="17"/>
    </row>
    <row r="3630" spans="8:12">
      <c r="H3630" s="16"/>
      <c r="I3630" s="17"/>
      <c r="J3630" s="17"/>
      <c r="K3630" s="17"/>
      <c r="L3630" s="17"/>
    </row>
    <row r="3631" spans="8:12">
      <c r="H3631" s="16"/>
      <c r="I3631" s="17"/>
      <c r="J3631" s="17"/>
      <c r="K3631" s="17"/>
      <c r="L3631" s="17"/>
    </row>
    <row r="3632" spans="8:12">
      <c r="H3632" s="16"/>
      <c r="I3632" s="17"/>
      <c r="J3632" s="17"/>
      <c r="K3632" s="17"/>
      <c r="L3632" s="17"/>
    </row>
    <row r="3633" spans="8:12">
      <c r="H3633" s="16"/>
      <c r="I3633" s="17"/>
      <c r="J3633" s="17"/>
      <c r="K3633" s="17"/>
      <c r="L3633" s="17"/>
    </row>
    <row r="3634" spans="8:12">
      <c r="H3634" s="16"/>
      <c r="I3634" s="17"/>
      <c r="J3634" s="17"/>
      <c r="K3634" s="17"/>
      <c r="L3634" s="17"/>
    </row>
    <row r="3635" spans="8:12">
      <c r="H3635" s="16"/>
      <c r="I3635" s="17"/>
      <c r="J3635" s="17"/>
      <c r="K3635" s="17"/>
      <c r="L3635" s="17"/>
    </row>
    <row r="3636" spans="8:12">
      <c r="H3636" s="16"/>
      <c r="I3636" s="17"/>
      <c r="J3636" s="17"/>
      <c r="K3636" s="17"/>
      <c r="L3636" s="17"/>
    </row>
    <row r="3637" spans="8:12">
      <c r="H3637" s="16"/>
      <c r="I3637" s="17"/>
      <c r="J3637" s="17"/>
      <c r="K3637" s="17"/>
      <c r="L3637" s="17"/>
    </row>
    <row r="3638" spans="8:12">
      <c r="H3638" s="16"/>
      <c r="I3638" s="17"/>
      <c r="J3638" s="17"/>
      <c r="K3638" s="17"/>
      <c r="L3638" s="17"/>
    </row>
    <row r="3639" spans="8:12">
      <c r="H3639" s="16"/>
      <c r="I3639" s="17"/>
      <c r="J3639" s="17"/>
      <c r="K3639" s="17"/>
      <c r="L3639" s="17"/>
    </row>
    <row r="3640" spans="8:12">
      <c r="H3640" s="16"/>
      <c r="I3640" s="17"/>
      <c r="J3640" s="17"/>
      <c r="K3640" s="17"/>
      <c r="L3640" s="17"/>
    </row>
    <row r="3641" spans="8:12">
      <c r="H3641" s="16"/>
      <c r="I3641" s="17"/>
      <c r="J3641" s="17"/>
      <c r="K3641" s="17"/>
      <c r="L3641" s="17"/>
    </row>
    <row r="3642" spans="8:12">
      <c r="H3642" s="16"/>
      <c r="I3642" s="17"/>
      <c r="J3642" s="17"/>
      <c r="K3642" s="17"/>
      <c r="L3642" s="17"/>
    </row>
    <row r="3643" spans="8:12">
      <c r="H3643" s="16"/>
      <c r="I3643" s="17"/>
      <c r="J3643" s="17"/>
      <c r="K3643" s="17"/>
      <c r="L3643" s="17"/>
    </row>
    <row r="3644" spans="8:12">
      <c r="H3644" s="16"/>
      <c r="I3644" s="17"/>
      <c r="J3644" s="17"/>
      <c r="K3644" s="17"/>
      <c r="L3644" s="17"/>
    </row>
    <row r="3645" spans="8:12">
      <c r="H3645" s="16"/>
      <c r="I3645" s="17"/>
      <c r="J3645" s="17"/>
      <c r="K3645" s="17"/>
      <c r="L3645" s="17"/>
    </row>
    <row r="3646" spans="8:12">
      <c r="H3646" s="16"/>
      <c r="I3646" s="17"/>
      <c r="J3646" s="17"/>
      <c r="K3646" s="17"/>
      <c r="L3646" s="17"/>
    </row>
    <row r="3647" spans="8:12">
      <c r="H3647" s="16"/>
      <c r="I3647" s="17"/>
      <c r="J3647" s="17"/>
      <c r="K3647" s="17"/>
      <c r="L3647" s="17"/>
    </row>
    <row r="3648" spans="8:12">
      <c r="H3648" s="16"/>
      <c r="I3648" s="17"/>
      <c r="J3648" s="17"/>
      <c r="K3648" s="17"/>
      <c r="L3648" s="17"/>
    </row>
    <row r="3649" spans="8:12">
      <c r="H3649" s="16"/>
      <c r="I3649" s="17"/>
      <c r="J3649" s="17"/>
      <c r="K3649" s="17"/>
      <c r="L3649" s="17"/>
    </row>
    <row r="3650" spans="8:12">
      <c r="H3650" s="16"/>
      <c r="I3650" s="17"/>
      <c r="J3650" s="17"/>
      <c r="K3650" s="17"/>
      <c r="L3650" s="17"/>
    </row>
    <row r="3651" spans="8:12">
      <c r="H3651" s="16"/>
      <c r="I3651" s="17"/>
      <c r="J3651" s="17"/>
      <c r="K3651" s="17"/>
      <c r="L3651" s="17"/>
    </row>
    <row r="3652" spans="8:12">
      <c r="H3652" s="16"/>
      <c r="I3652" s="17"/>
      <c r="J3652" s="17"/>
      <c r="K3652" s="17"/>
      <c r="L3652" s="17"/>
    </row>
    <row r="3653" spans="8:12">
      <c r="H3653" s="16"/>
      <c r="I3653" s="17"/>
      <c r="J3653" s="17"/>
      <c r="K3653" s="17"/>
      <c r="L3653" s="17"/>
    </row>
    <row r="3654" spans="8:12">
      <c r="H3654" s="16"/>
      <c r="I3654" s="17"/>
      <c r="J3654" s="17"/>
      <c r="K3654" s="17"/>
      <c r="L3654" s="17"/>
    </row>
    <row r="3655" spans="8:12">
      <c r="H3655" s="16"/>
      <c r="I3655" s="17"/>
      <c r="J3655" s="17"/>
      <c r="K3655" s="17"/>
      <c r="L3655" s="17"/>
    </row>
    <row r="3656" spans="8:12">
      <c r="H3656" s="16"/>
      <c r="I3656" s="17"/>
      <c r="J3656" s="17"/>
      <c r="K3656" s="17"/>
      <c r="L3656" s="17"/>
    </row>
    <row r="3657" spans="8:12">
      <c r="H3657" s="16"/>
      <c r="I3657" s="17"/>
      <c r="J3657" s="17"/>
      <c r="K3657" s="17"/>
      <c r="L3657" s="17"/>
    </row>
    <row r="3658" spans="8:12">
      <c r="H3658" s="16"/>
      <c r="I3658" s="17"/>
      <c r="J3658" s="17"/>
      <c r="K3658" s="17"/>
      <c r="L3658" s="17"/>
    </row>
    <row r="3659" spans="8:12">
      <c r="H3659" s="16"/>
      <c r="I3659" s="17"/>
      <c r="J3659" s="17"/>
      <c r="K3659" s="17"/>
      <c r="L3659" s="17"/>
    </row>
    <row r="3660" spans="8:12">
      <c r="H3660" s="16"/>
      <c r="I3660" s="17"/>
      <c r="J3660" s="17"/>
      <c r="K3660" s="17"/>
      <c r="L3660" s="17"/>
    </row>
    <row r="3661" spans="8:12">
      <c r="H3661" s="16"/>
      <c r="I3661" s="17"/>
      <c r="J3661" s="17"/>
      <c r="K3661" s="17"/>
      <c r="L3661" s="17"/>
    </row>
    <row r="3662" spans="8:12">
      <c r="H3662" s="16"/>
      <c r="I3662" s="17"/>
      <c r="J3662" s="17"/>
      <c r="K3662" s="17"/>
      <c r="L3662" s="17"/>
    </row>
    <row r="3663" spans="8:12">
      <c r="H3663" s="16"/>
      <c r="I3663" s="17"/>
      <c r="J3663" s="17"/>
      <c r="K3663" s="17"/>
      <c r="L3663" s="17"/>
    </row>
    <row r="3664" spans="8:12">
      <c r="H3664" s="16"/>
      <c r="I3664" s="17"/>
      <c r="J3664" s="17"/>
      <c r="K3664" s="17"/>
      <c r="L3664" s="17"/>
    </row>
    <row r="3665" spans="8:12">
      <c r="H3665" s="16"/>
      <c r="I3665" s="17"/>
      <c r="J3665" s="17"/>
      <c r="K3665" s="17"/>
      <c r="L3665" s="17"/>
    </row>
    <row r="3666" spans="8:12">
      <c r="H3666" s="16"/>
      <c r="I3666" s="17"/>
      <c r="J3666" s="17"/>
      <c r="K3666" s="17"/>
      <c r="L3666" s="17"/>
    </row>
    <row r="3667" spans="8:12">
      <c r="H3667" s="16"/>
      <c r="I3667" s="17"/>
      <c r="J3667" s="17"/>
      <c r="K3667" s="17"/>
      <c r="L3667" s="17"/>
    </row>
    <row r="3668" spans="8:12">
      <c r="H3668" s="16"/>
      <c r="I3668" s="17"/>
      <c r="J3668" s="17"/>
      <c r="K3668" s="17"/>
      <c r="L3668" s="17"/>
    </row>
    <row r="3669" spans="8:12">
      <c r="H3669" s="16"/>
      <c r="I3669" s="17"/>
      <c r="J3669" s="17"/>
      <c r="K3669" s="17"/>
      <c r="L3669" s="17"/>
    </row>
    <row r="3670" spans="8:12">
      <c r="H3670" s="16"/>
      <c r="I3670" s="17"/>
      <c r="J3670" s="17"/>
      <c r="K3670" s="17"/>
      <c r="L3670" s="17"/>
    </row>
    <row r="3671" spans="8:12">
      <c r="H3671" s="16"/>
      <c r="I3671" s="17"/>
      <c r="J3671" s="17"/>
      <c r="K3671" s="17"/>
      <c r="L3671" s="17"/>
    </row>
    <row r="3672" spans="8:12">
      <c r="H3672" s="16"/>
      <c r="I3672" s="17"/>
      <c r="J3672" s="17"/>
      <c r="K3672" s="17"/>
      <c r="L3672" s="17"/>
    </row>
    <row r="3673" spans="8:12">
      <c r="H3673" s="16"/>
      <c r="I3673" s="17"/>
      <c r="J3673" s="17"/>
      <c r="K3673" s="17"/>
      <c r="L3673" s="17"/>
    </row>
    <row r="3674" spans="8:12">
      <c r="H3674" s="16"/>
      <c r="I3674" s="17"/>
      <c r="J3674" s="17"/>
      <c r="K3674" s="17"/>
      <c r="L3674" s="17"/>
    </row>
    <row r="3675" spans="8:12">
      <c r="H3675" s="16"/>
      <c r="I3675" s="17"/>
      <c r="J3675" s="17"/>
      <c r="K3675" s="17"/>
      <c r="L3675" s="17"/>
    </row>
    <row r="3676" spans="8:12">
      <c r="H3676" s="16"/>
      <c r="I3676" s="17"/>
      <c r="J3676" s="17"/>
      <c r="K3676" s="17"/>
      <c r="L3676" s="17"/>
    </row>
    <row r="3677" spans="8:12">
      <c r="H3677" s="16"/>
      <c r="I3677" s="17"/>
      <c r="J3677" s="17"/>
      <c r="K3677" s="17"/>
      <c r="L3677" s="17"/>
    </row>
    <row r="3678" spans="8:12">
      <c r="H3678" s="16"/>
      <c r="I3678" s="17"/>
      <c r="J3678" s="17"/>
      <c r="K3678" s="17"/>
      <c r="L3678" s="17"/>
    </row>
    <row r="3679" spans="8:12">
      <c r="H3679" s="16"/>
      <c r="I3679" s="17"/>
      <c r="J3679" s="17"/>
      <c r="K3679" s="17"/>
      <c r="L3679" s="17"/>
    </row>
    <row r="3680" spans="8:12">
      <c r="H3680" s="16"/>
      <c r="I3680" s="17"/>
      <c r="J3680" s="17"/>
      <c r="K3680" s="17"/>
      <c r="L3680" s="17"/>
    </row>
    <row r="3681" spans="8:12">
      <c r="H3681" s="16"/>
      <c r="I3681" s="17"/>
      <c r="J3681" s="17"/>
      <c r="K3681" s="17"/>
      <c r="L3681" s="17"/>
    </row>
    <row r="3682" spans="8:12">
      <c r="H3682" s="16"/>
      <c r="I3682" s="17"/>
      <c r="J3682" s="17"/>
      <c r="K3682" s="17"/>
      <c r="L3682" s="17"/>
    </row>
    <row r="3683" spans="8:12">
      <c r="H3683" s="16"/>
      <c r="I3683" s="17"/>
      <c r="J3683" s="17"/>
      <c r="K3683" s="17"/>
      <c r="L3683" s="17"/>
    </row>
    <row r="3684" spans="8:12">
      <c r="H3684" s="16"/>
      <c r="I3684" s="17"/>
      <c r="J3684" s="17"/>
      <c r="K3684" s="17"/>
      <c r="L3684" s="17"/>
    </row>
    <row r="3685" spans="8:12">
      <c r="H3685" s="16"/>
      <c r="I3685" s="17"/>
      <c r="J3685" s="17"/>
      <c r="K3685" s="17"/>
      <c r="L3685" s="17"/>
    </row>
    <row r="3686" spans="8:12">
      <c r="H3686" s="16"/>
      <c r="I3686" s="17"/>
      <c r="J3686" s="17"/>
      <c r="K3686" s="17"/>
      <c r="L3686" s="17"/>
    </row>
    <row r="3687" spans="8:12">
      <c r="H3687" s="16"/>
      <c r="I3687" s="17"/>
      <c r="J3687" s="17"/>
      <c r="K3687" s="17"/>
      <c r="L3687" s="17"/>
    </row>
    <row r="3688" spans="8:12">
      <c r="H3688" s="16"/>
      <c r="I3688" s="17"/>
      <c r="J3688" s="17"/>
      <c r="K3688" s="17"/>
      <c r="L3688" s="17"/>
    </row>
    <row r="3689" spans="8:12">
      <c r="H3689" s="16"/>
      <c r="I3689" s="17"/>
      <c r="J3689" s="17"/>
      <c r="K3689" s="17"/>
      <c r="L3689" s="17"/>
    </row>
    <row r="3690" spans="8:12">
      <c r="H3690" s="16"/>
      <c r="I3690" s="17"/>
      <c r="J3690" s="17"/>
      <c r="K3690" s="17"/>
      <c r="L3690" s="17"/>
    </row>
    <row r="3691" spans="8:12">
      <c r="H3691" s="16"/>
      <c r="I3691" s="17"/>
      <c r="J3691" s="17"/>
      <c r="K3691" s="17"/>
      <c r="L3691" s="17"/>
    </row>
    <row r="3692" spans="8:12">
      <c r="H3692" s="16"/>
      <c r="I3692" s="17"/>
      <c r="J3692" s="17"/>
      <c r="K3692" s="17"/>
      <c r="L3692" s="17"/>
    </row>
    <row r="3693" spans="8:12">
      <c r="H3693" s="16"/>
      <c r="I3693" s="17"/>
      <c r="J3693" s="17"/>
      <c r="K3693" s="17"/>
      <c r="L3693" s="17"/>
    </row>
    <row r="3694" spans="8:12">
      <c r="H3694" s="16"/>
      <c r="I3694" s="17"/>
      <c r="J3694" s="17"/>
      <c r="K3694" s="17"/>
      <c r="L3694" s="17"/>
    </row>
    <row r="3695" spans="8:12">
      <c r="H3695" s="16"/>
      <c r="I3695" s="17"/>
      <c r="J3695" s="17"/>
      <c r="K3695" s="17"/>
      <c r="L3695" s="17"/>
    </row>
    <row r="3696" spans="8:12">
      <c r="H3696" s="16"/>
      <c r="I3696" s="17"/>
      <c r="J3696" s="17"/>
      <c r="K3696" s="17"/>
      <c r="L3696" s="17"/>
    </row>
    <row r="3697" spans="8:12">
      <c r="H3697" s="16"/>
      <c r="I3697" s="17"/>
      <c r="J3697" s="17"/>
      <c r="K3697" s="17"/>
      <c r="L3697" s="17"/>
    </row>
    <row r="3698" spans="8:12">
      <c r="H3698" s="16"/>
      <c r="I3698" s="17"/>
      <c r="J3698" s="17"/>
      <c r="K3698" s="17"/>
      <c r="L3698" s="17"/>
    </row>
    <row r="3699" spans="8:12">
      <c r="H3699" s="16"/>
      <c r="I3699" s="17"/>
      <c r="J3699" s="17"/>
      <c r="K3699" s="17"/>
      <c r="L3699" s="17"/>
    </row>
    <row r="3700" spans="8:12">
      <c r="H3700" s="16"/>
      <c r="I3700" s="17"/>
      <c r="J3700" s="17"/>
      <c r="K3700" s="17"/>
      <c r="L3700" s="17"/>
    </row>
    <row r="3701" spans="8:12">
      <c r="H3701" s="16"/>
      <c r="I3701" s="17"/>
      <c r="J3701" s="17"/>
      <c r="K3701" s="17"/>
      <c r="L3701" s="17"/>
    </row>
    <row r="3702" spans="8:12">
      <c r="H3702" s="16"/>
      <c r="I3702" s="17"/>
      <c r="J3702" s="17"/>
      <c r="K3702" s="17"/>
      <c r="L3702" s="17"/>
    </row>
    <row r="3703" spans="8:12">
      <c r="H3703" s="16"/>
      <c r="I3703" s="17"/>
      <c r="J3703" s="17"/>
      <c r="K3703" s="17"/>
      <c r="L3703" s="17"/>
    </row>
    <row r="3704" spans="8:12">
      <c r="H3704" s="16"/>
      <c r="I3704" s="17"/>
      <c r="J3704" s="17"/>
      <c r="K3704" s="17"/>
      <c r="L3704" s="17"/>
    </row>
    <row r="3705" spans="8:12">
      <c r="H3705" s="16"/>
      <c r="I3705" s="17"/>
      <c r="J3705" s="17"/>
      <c r="K3705" s="17"/>
      <c r="L3705" s="17"/>
    </row>
    <row r="3706" spans="8:12">
      <c r="H3706" s="16"/>
      <c r="I3706" s="17"/>
      <c r="J3706" s="17"/>
      <c r="K3706" s="17"/>
      <c r="L3706" s="17"/>
    </row>
    <row r="3707" spans="8:12">
      <c r="H3707" s="16"/>
      <c r="I3707" s="17"/>
      <c r="J3707" s="17"/>
      <c r="K3707" s="17"/>
      <c r="L3707" s="17"/>
    </row>
    <row r="3708" spans="8:12">
      <c r="H3708" s="16"/>
      <c r="I3708" s="17"/>
      <c r="J3708" s="17"/>
      <c r="K3708" s="17"/>
      <c r="L3708" s="17"/>
    </row>
    <row r="3709" spans="8:12">
      <c r="H3709" s="16"/>
      <c r="I3709" s="17"/>
      <c r="J3709" s="17"/>
      <c r="K3709" s="17"/>
      <c r="L3709" s="17"/>
    </row>
    <row r="3710" spans="8:12">
      <c r="H3710" s="16"/>
      <c r="I3710" s="17"/>
      <c r="J3710" s="17"/>
      <c r="K3710" s="17"/>
      <c r="L3710" s="17"/>
    </row>
    <row r="3711" spans="8:12">
      <c r="H3711" s="16"/>
      <c r="I3711" s="17"/>
      <c r="J3711" s="17"/>
      <c r="K3711" s="17"/>
      <c r="L3711" s="17"/>
    </row>
    <row r="3712" spans="8:12">
      <c r="H3712" s="16"/>
      <c r="I3712" s="17"/>
      <c r="J3712" s="17"/>
      <c r="K3712" s="17"/>
      <c r="L3712" s="17"/>
    </row>
    <row r="3713" spans="8:12">
      <c r="H3713" s="16"/>
      <c r="I3713" s="17"/>
      <c r="J3713" s="17"/>
      <c r="K3713" s="17"/>
      <c r="L3713" s="17"/>
    </row>
    <row r="3714" spans="8:12">
      <c r="H3714" s="16"/>
      <c r="I3714" s="17"/>
      <c r="J3714" s="17"/>
      <c r="K3714" s="17"/>
      <c r="L3714" s="17"/>
    </row>
    <row r="3715" spans="8:12">
      <c r="H3715" s="16"/>
      <c r="I3715" s="17"/>
      <c r="J3715" s="17"/>
      <c r="K3715" s="17"/>
      <c r="L3715" s="17"/>
    </row>
    <row r="3716" spans="8:12">
      <c r="H3716" s="16"/>
      <c r="I3716" s="17"/>
      <c r="J3716" s="17"/>
      <c r="K3716" s="17"/>
      <c r="L3716" s="17"/>
    </row>
    <row r="3717" spans="8:12">
      <c r="H3717" s="16"/>
      <c r="I3717" s="17"/>
      <c r="J3717" s="17"/>
      <c r="K3717" s="17"/>
      <c r="L3717" s="17"/>
    </row>
    <row r="3718" spans="8:12">
      <c r="H3718" s="16"/>
      <c r="I3718" s="17"/>
      <c r="J3718" s="17"/>
      <c r="K3718" s="17"/>
      <c r="L3718" s="17"/>
    </row>
    <row r="3719" spans="8:12">
      <c r="H3719" s="16"/>
      <c r="I3719" s="17"/>
      <c r="J3719" s="17"/>
      <c r="K3719" s="17"/>
      <c r="L3719" s="17"/>
    </row>
    <row r="3720" spans="8:12">
      <c r="H3720" s="16"/>
      <c r="I3720" s="17"/>
      <c r="J3720" s="17"/>
      <c r="K3720" s="17"/>
      <c r="L3720" s="17"/>
    </row>
    <row r="3721" spans="8:12">
      <c r="H3721" s="16"/>
      <c r="I3721" s="17"/>
      <c r="J3721" s="17"/>
      <c r="K3721" s="17"/>
      <c r="L3721" s="17"/>
    </row>
    <row r="3722" spans="8:12">
      <c r="H3722" s="16"/>
      <c r="I3722" s="17"/>
      <c r="J3722" s="17"/>
      <c r="K3722" s="17"/>
      <c r="L3722" s="17"/>
    </row>
    <row r="3723" spans="8:12">
      <c r="H3723" s="16"/>
      <c r="I3723" s="17"/>
      <c r="J3723" s="17"/>
      <c r="K3723" s="17"/>
      <c r="L3723" s="17"/>
    </row>
    <row r="3724" spans="8:12">
      <c r="H3724" s="16"/>
      <c r="I3724" s="17"/>
      <c r="J3724" s="17"/>
      <c r="K3724" s="17"/>
      <c r="L3724" s="17"/>
    </row>
    <row r="3725" spans="8:12">
      <c r="H3725" s="16"/>
      <c r="I3725" s="17"/>
      <c r="J3725" s="17"/>
      <c r="K3725" s="17"/>
      <c r="L3725" s="17"/>
    </row>
    <row r="3726" spans="8:12">
      <c r="H3726" s="16"/>
      <c r="I3726" s="17"/>
      <c r="J3726" s="17"/>
      <c r="K3726" s="17"/>
      <c r="L3726" s="17"/>
    </row>
    <row r="3727" spans="8:12">
      <c r="H3727" s="16"/>
      <c r="I3727" s="17"/>
      <c r="J3727" s="17"/>
      <c r="K3727" s="17"/>
      <c r="L3727" s="17"/>
    </row>
    <row r="3728" spans="8:12">
      <c r="H3728" s="16"/>
      <c r="I3728" s="17"/>
      <c r="J3728" s="17"/>
      <c r="K3728" s="17"/>
      <c r="L3728" s="17"/>
    </row>
    <row r="3729" spans="8:12">
      <c r="H3729" s="16"/>
      <c r="I3729" s="17"/>
      <c r="J3729" s="17"/>
      <c r="K3729" s="17"/>
      <c r="L3729" s="17"/>
    </row>
    <row r="3730" spans="8:12">
      <c r="H3730" s="16"/>
      <c r="I3730" s="17"/>
      <c r="J3730" s="17"/>
      <c r="K3730" s="17"/>
      <c r="L3730" s="17"/>
    </row>
    <row r="3731" spans="8:12">
      <c r="H3731" s="16"/>
      <c r="I3731" s="17"/>
      <c r="J3731" s="17"/>
      <c r="K3731" s="17"/>
      <c r="L3731" s="17"/>
    </row>
    <row r="3732" spans="8:12">
      <c r="H3732" s="16"/>
      <c r="I3732" s="17"/>
      <c r="J3732" s="17"/>
      <c r="K3732" s="17"/>
      <c r="L3732" s="17"/>
    </row>
    <row r="3733" spans="8:12">
      <c r="H3733" s="16"/>
      <c r="I3733" s="17"/>
      <c r="J3733" s="17"/>
      <c r="K3733" s="17"/>
      <c r="L3733" s="17"/>
    </row>
    <row r="3734" spans="8:12">
      <c r="H3734" s="16"/>
      <c r="I3734" s="17"/>
      <c r="J3734" s="17"/>
      <c r="K3734" s="17"/>
      <c r="L3734" s="17"/>
    </row>
    <row r="3735" spans="8:12">
      <c r="H3735" s="16"/>
      <c r="I3735" s="17"/>
      <c r="J3735" s="17"/>
      <c r="K3735" s="17"/>
      <c r="L3735" s="17"/>
    </row>
    <row r="3736" spans="8:12">
      <c r="H3736" s="16"/>
      <c r="I3736" s="17"/>
      <c r="J3736" s="17"/>
      <c r="K3736" s="17"/>
      <c r="L3736" s="17"/>
    </row>
    <row r="3737" spans="8:12">
      <c r="H3737" s="16"/>
      <c r="I3737" s="17"/>
      <c r="J3737" s="17"/>
      <c r="K3737" s="17"/>
      <c r="L3737" s="17"/>
    </row>
    <row r="3738" spans="8:12">
      <c r="H3738" s="16"/>
      <c r="I3738" s="17"/>
      <c r="J3738" s="17"/>
      <c r="K3738" s="17"/>
      <c r="L3738" s="17"/>
    </row>
    <row r="3739" spans="8:12">
      <c r="H3739" s="16"/>
      <c r="I3739" s="17"/>
      <c r="J3739" s="17"/>
      <c r="K3739" s="17"/>
      <c r="L3739" s="17"/>
    </row>
    <row r="3740" spans="8:12">
      <c r="H3740" s="16"/>
      <c r="I3740" s="17"/>
      <c r="J3740" s="17"/>
      <c r="K3740" s="17"/>
      <c r="L3740" s="17"/>
    </row>
    <row r="3741" spans="8:12">
      <c r="H3741" s="16"/>
      <c r="I3741" s="17"/>
      <c r="J3741" s="17"/>
      <c r="K3741" s="17"/>
      <c r="L3741" s="17"/>
    </row>
    <row r="3742" spans="8:12">
      <c r="H3742" s="16"/>
      <c r="I3742" s="17"/>
      <c r="J3742" s="17"/>
      <c r="K3742" s="17"/>
      <c r="L3742" s="17"/>
    </row>
    <row r="3743" spans="8:12">
      <c r="H3743" s="16"/>
      <c r="I3743" s="17"/>
      <c r="J3743" s="17"/>
      <c r="K3743" s="17"/>
      <c r="L3743" s="17"/>
    </row>
    <row r="3744" spans="8:12">
      <c r="H3744" s="16"/>
      <c r="I3744" s="17"/>
      <c r="J3744" s="17"/>
      <c r="K3744" s="17"/>
      <c r="L3744" s="17"/>
    </row>
    <row r="3745" spans="8:12">
      <c r="H3745" s="16"/>
      <c r="I3745" s="17"/>
      <c r="J3745" s="17"/>
      <c r="K3745" s="17"/>
      <c r="L3745" s="17"/>
    </row>
    <row r="3746" spans="8:12">
      <c r="H3746" s="16"/>
      <c r="I3746" s="17"/>
      <c r="J3746" s="17"/>
      <c r="K3746" s="17"/>
      <c r="L3746" s="17"/>
    </row>
    <row r="3747" spans="8:12">
      <c r="H3747" s="16"/>
      <c r="I3747" s="17"/>
      <c r="J3747" s="17"/>
      <c r="K3747" s="17"/>
      <c r="L3747" s="17"/>
    </row>
    <row r="3748" spans="8:12">
      <c r="H3748" s="16"/>
      <c r="I3748" s="17"/>
      <c r="J3748" s="17"/>
      <c r="K3748" s="17"/>
      <c r="L3748" s="17"/>
    </row>
    <row r="3749" spans="8:12">
      <c r="H3749" s="16"/>
      <c r="I3749" s="17"/>
      <c r="J3749" s="17"/>
      <c r="K3749" s="17"/>
      <c r="L3749" s="17"/>
    </row>
    <row r="3750" spans="8:12">
      <c r="H3750" s="16"/>
      <c r="I3750" s="17"/>
      <c r="J3750" s="17"/>
      <c r="K3750" s="17"/>
      <c r="L3750" s="17"/>
    </row>
    <row r="3751" spans="8:12">
      <c r="H3751" s="16"/>
      <c r="I3751" s="17"/>
      <c r="J3751" s="17"/>
      <c r="K3751" s="17"/>
      <c r="L3751" s="17"/>
    </row>
    <row r="3752" spans="8:12">
      <c r="H3752" s="16"/>
      <c r="I3752" s="17"/>
      <c r="J3752" s="17"/>
      <c r="K3752" s="17"/>
      <c r="L3752" s="17"/>
    </row>
    <row r="3753" spans="8:12">
      <c r="H3753" s="16"/>
      <c r="I3753" s="17"/>
      <c r="J3753" s="17"/>
      <c r="K3753" s="17"/>
      <c r="L3753" s="17"/>
    </row>
    <row r="3754" spans="8:12">
      <c r="H3754" s="16"/>
      <c r="I3754" s="17"/>
      <c r="J3754" s="17"/>
      <c r="K3754" s="17"/>
      <c r="L3754" s="17"/>
    </row>
    <row r="3755" spans="8:12">
      <c r="H3755" s="16"/>
      <c r="I3755" s="17"/>
      <c r="J3755" s="17"/>
      <c r="K3755" s="17"/>
      <c r="L3755" s="17"/>
    </row>
    <row r="3756" spans="8:12">
      <c r="H3756" s="16"/>
      <c r="I3756" s="17"/>
      <c r="J3756" s="17"/>
      <c r="K3756" s="17"/>
      <c r="L3756" s="17"/>
    </row>
    <row r="3757" spans="8:12">
      <c r="H3757" s="16"/>
      <c r="I3757" s="17"/>
      <c r="J3757" s="17"/>
      <c r="K3757" s="17"/>
      <c r="L3757" s="17"/>
    </row>
    <row r="3758" spans="8:12">
      <c r="H3758" s="16"/>
      <c r="I3758" s="17"/>
      <c r="J3758" s="17"/>
      <c r="K3758" s="17"/>
      <c r="L3758" s="17"/>
    </row>
    <row r="3759" spans="8:12">
      <c r="H3759" s="16"/>
      <c r="I3759" s="17"/>
      <c r="J3759" s="17"/>
      <c r="K3759" s="17"/>
      <c r="L3759" s="17"/>
    </row>
    <row r="3760" spans="8:12">
      <c r="H3760" s="16"/>
      <c r="I3760" s="17"/>
      <c r="J3760" s="17"/>
      <c r="K3760" s="17"/>
      <c r="L3760" s="17"/>
    </row>
    <row r="3761" spans="8:12">
      <c r="H3761" s="16"/>
      <c r="I3761" s="17"/>
      <c r="J3761" s="17"/>
      <c r="K3761" s="17"/>
      <c r="L3761" s="17"/>
    </row>
    <row r="3762" spans="8:12">
      <c r="H3762" s="16"/>
      <c r="I3762" s="17"/>
      <c r="J3762" s="17"/>
      <c r="K3762" s="17"/>
      <c r="L3762" s="17"/>
    </row>
    <row r="3763" spans="8:12">
      <c r="H3763" s="16"/>
      <c r="I3763" s="17"/>
      <c r="J3763" s="17"/>
      <c r="K3763" s="17"/>
      <c r="L3763" s="17"/>
    </row>
    <row r="3764" spans="8:12">
      <c r="H3764" s="16"/>
      <c r="I3764" s="17"/>
      <c r="J3764" s="17"/>
      <c r="K3764" s="17"/>
      <c r="L3764" s="17"/>
    </row>
    <row r="3765" spans="8:12">
      <c r="H3765" s="16"/>
      <c r="I3765" s="17"/>
      <c r="J3765" s="17"/>
      <c r="K3765" s="17"/>
      <c r="L3765" s="17"/>
    </row>
    <row r="3766" spans="8:12">
      <c r="H3766" s="16"/>
      <c r="I3766" s="17"/>
      <c r="J3766" s="17"/>
      <c r="K3766" s="17"/>
      <c r="L3766" s="17"/>
    </row>
    <row r="3767" spans="8:12">
      <c r="H3767" s="16"/>
      <c r="I3767" s="17"/>
      <c r="J3767" s="17"/>
      <c r="K3767" s="17"/>
      <c r="L3767" s="17"/>
    </row>
    <row r="3768" spans="8:12">
      <c r="H3768" s="16"/>
      <c r="I3768" s="17"/>
      <c r="J3768" s="17"/>
      <c r="K3768" s="17"/>
      <c r="L3768" s="17"/>
    </row>
    <row r="3769" spans="8:12">
      <c r="H3769" s="16"/>
      <c r="I3769" s="17"/>
      <c r="J3769" s="17"/>
      <c r="K3769" s="17"/>
      <c r="L3769" s="17"/>
    </row>
    <row r="3770" spans="8:12">
      <c r="H3770" s="16"/>
      <c r="I3770" s="17"/>
      <c r="J3770" s="17"/>
      <c r="K3770" s="17"/>
      <c r="L3770" s="17"/>
    </row>
    <row r="3771" spans="8:12">
      <c r="H3771" s="16"/>
      <c r="I3771" s="17"/>
      <c r="J3771" s="17"/>
      <c r="K3771" s="17"/>
      <c r="L3771" s="17"/>
    </row>
    <row r="3772" spans="8:12">
      <c r="H3772" s="16"/>
      <c r="I3772" s="17"/>
      <c r="J3772" s="17"/>
      <c r="K3772" s="17"/>
      <c r="L3772" s="17"/>
    </row>
    <row r="3773" spans="8:12">
      <c r="H3773" s="16"/>
      <c r="I3773" s="17"/>
      <c r="J3773" s="17"/>
      <c r="K3773" s="17"/>
      <c r="L3773" s="17"/>
    </row>
    <row r="3774" spans="8:12">
      <c r="H3774" s="16"/>
      <c r="I3774" s="17"/>
      <c r="J3774" s="17"/>
      <c r="K3774" s="17"/>
      <c r="L3774" s="17"/>
    </row>
    <row r="3775" spans="8:12">
      <c r="H3775" s="16"/>
      <c r="I3775" s="17"/>
      <c r="J3775" s="17"/>
      <c r="K3775" s="17"/>
      <c r="L3775" s="17"/>
    </row>
    <row r="3776" spans="8:12">
      <c r="H3776" s="16"/>
      <c r="I3776" s="17"/>
      <c r="J3776" s="17"/>
      <c r="K3776" s="17"/>
      <c r="L3776" s="17"/>
    </row>
    <row r="3777" spans="8:12">
      <c r="H3777" s="16"/>
      <c r="I3777" s="17"/>
      <c r="J3777" s="17"/>
      <c r="K3777" s="17"/>
      <c r="L3777" s="17"/>
    </row>
    <row r="3778" spans="8:12">
      <c r="H3778" s="16"/>
      <c r="I3778" s="17"/>
      <c r="J3778" s="17"/>
      <c r="K3778" s="17"/>
      <c r="L3778" s="17"/>
    </row>
    <row r="3779" spans="8:12">
      <c r="H3779" s="16"/>
      <c r="I3779" s="17"/>
      <c r="J3779" s="17"/>
      <c r="K3779" s="17"/>
      <c r="L3779" s="17"/>
    </row>
    <row r="3780" spans="8:12">
      <c r="H3780" s="16"/>
      <c r="I3780" s="17"/>
      <c r="J3780" s="17"/>
      <c r="K3780" s="17"/>
      <c r="L3780" s="17"/>
    </row>
    <row r="3781" spans="8:12">
      <c r="H3781" s="16"/>
      <c r="I3781" s="17"/>
      <c r="J3781" s="17"/>
      <c r="K3781" s="17"/>
      <c r="L3781" s="17"/>
    </row>
    <row r="3782" spans="8:12">
      <c r="H3782" s="16"/>
      <c r="I3782" s="17"/>
      <c r="J3782" s="17"/>
      <c r="K3782" s="17"/>
      <c r="L3782" s="17"/>
    </row>
    <row r="3783" spans="8:12">
      <c r="H3783" s="16"/>
      <c r="I3783" s="17"/>
      <c r="J3783" s="17"/>
      <c r="K3783" s="17"/>
      <c r="L3783" s="17"/>
    </row>
    <row r="3784" spans="8:12">
      <c r="H3784" s="16"/>
      <c r="I3784" s="17"/>
      <c r="J3784" s="17"/>
      <c r="K3784" s="17"/>
      <c r="L3784" s="17"/>
    </row>
    <row r="3785" spans="8:12">
      <c r="H3785" s="16"/>
      <c r="I3785" s="17"/>
      <c r="J3785" s="17"/>
      <c r="K3785" s="17"/>
      <c r="L3785" s="17"/>
    </row>
    <row r="3786" spans="8:12">
      <c r="H3786" s="16"/>
      <c r="I3786" s="17"/>
      <c r="J3786" s="17"/>
      <c r="K3786" s="17"/>
      <c r="L3786" s="17"/>
    </row>
    <row r="3787" spans="8:12">
      <c r="H3787" s="16"/>
      <c r="I3787" s="17"/>
      <c r="J3787" s="17"/>
      <c r="K3787" s="17"/>
      <c r="L3787" s="17"/>
    </row>
    <row r="3788" spans="8:12">
      <c r="H3788" s="16"/>
      <c r="I3788" s="17"/>
      <c r="J3788" s="17"/>
      <c r="K3788" s="17"/>
      <c r="L3788" s="17"/>
    </row>
    <row r="3789" spans="8:12">
      <c r="H3789" s="16"/>
      <c r="I3789" s="17"/>
      <c r="J3789" s="17"/>
      <c r="K3789" s="17"/>
      <c r="L3789" s="17"/>
    </row>
    <row r="3790" spans="8:12">
      <c r="H3790" s="16"/>
      <c r="I3790" s="17"/>
      <c r="J3790" s="17"/>
      <c r="K3790" s="17"/>
      <c r="L3790" s="17"/>
    </row>
    <row r="3791" spans="8:12">
      <c r="H3791" s="16"/>
      <c r="I3791" s="17"/>
      <c r="J3791" s="17"/>
      <c r="K3791" s="17"/>
      <c r="L3791" s="17"/>
    </row>
    <row r="3792" spans="8:12">
      <c r="H3792" s="16"/>
      <c r="I3792" s="17"/>
      <c r="J3792" s="17"/>
      <c r="K3792" s="17"/>
      <c r="L3792" s="17"/>
    </row>
    <row r="3793" spans="8:12">
      <c r="H3793" s="16"/>
      <c r="I3793" s="17"/>
      <c r="J3793" s="17"/>
      <c r="K3793" s="17"/>
      <c r="L3793" s="17"/>
    </row>
    <row r="3794" spans="8:12">
      <c r="H3794" s="16"/>
      <c r="I3794" s="17"/>
      <c r="J3794" s="17"/>
      <c r="K3794" s="17"/>
      <c r="L3794" s="17"/>
    </row>
    <row r="3795" spans="8:12">
      <c r="H3795" s="16"/>
      <c r="I3795" s="17"/>
      <c r="J3795" s="17"/>
      <c r="K3795" s="17"/>
      <c r="L3795" s="17"/>
    </row>
    <row r="3796" spans="8:12">
      <c r="H3796" s="16"/>
      <c r="I3796" s="17"/>
      <c r="J3796" s="17"/>
      <c r="K3796" s="17"/>
      <c r="L3796" s="17"/>
    </row>
    <row r="3797" spans="8:12">
      <c r="H3797" s="16"/>
      <c r="I3797" s="17"/>
      <c r="J3797" s="17"/>
      <c r="K3797" s="17"/>
      <c r="L3797" s="17"/>
    </row>
    <row r="3798" spans="8:12">
      <c r="H3798" s="16"/>
      <c r="I3798" s="17"/>
      <c r="J3798" s="17"/>
      <c r="K3798" s="17"/>
      <c r="L3798" s="17"/>
    </row>
    <row r="3799" spans="8:12">
      <c r="H3799" s="16"/>
      <c r="I3799" s="17"/>
      <c r="J3799" s="17"/>
      <c r="K3799" s="17"/>
      <c r="L3799" s="17"/>
    </row>
    <row r="3800" spans="8:12">
      <c r="H3800" s="16"/>
      <c r="I3800" s="17"/>
      <c r="J3800" s="17"/>
      <c r="K3800" s="17"/>
      <c r="L3800" s="17"/>
    </row>
    <row r="3801" spans="8:12">
      <c r="H3801" s="16"/>
      <c r="I3801" s="17"/>
      <c r="J3801" s="17"/>
      <c r="K3801" s="17"/>
      <c r="L3801" s="17"/>
    </row>
    <row r="3802" spans="8:12">
      <c r="H3802" s="16"/>
      <c r="I3802" s="17"/>
      <c r="J3802" s="17"/>
      <c r="K3802" s="17"/>
      <c r="L3802" s="17"/>
    </row>
    <row r="3803" spans="8:12">
      <c r="H3803" s="16"/>
      <c r="I3803" s="17"/>
      <c r="J3803" s="17"/>
      <c r="K3803" s="17"/>
      <c r="L3803" s="17"/>
    </row>
    <row r="3804" spans="8:12">
      <c r="H3804" s="16"/>
      <c r="I3804" s="17"/>
      <c r="J3804" s="17"/>
      <c r="K3804" s="17"/>
      <c r="L3804" s="17"/>
    </row>
    <row r="3805" spans="8:12">
      <c r="H3805" s="16"/>
      <c r="I3805" s="17"/>
      <c r="J3805" s="17"/>
      <c r="K3805" s="17"/>
      <c r="L3805" s="17"/>
    </row>
    <row r="3806" spans="8:12">
      <c r="H3806" s="16"/>
      <c r="I3806" s="17"/>
      <c r="J3806" s="17"/>
      <c r="K3806" s="17"/>
      <c r="L3806" s="17"/>
    </row>
    <row r="3807" spans="8:12">
      <c r="H3807" s="16"/>
      <c r="I3807" s="17"/>
      <c r="J3807" s="17"/>
      <c r="K3807" s="17"/>
      <c r="L3807" s="17"/>
    </row>
    <row r="3808" spans="8:12">
      <c r="H3808" s="16"/>
      <c r="I3808" s="17"/>
      <c r="J3808" s="17"/>
      <c r="K3808" s="17"/>
      <c r="L3808" s="17"/>
    </row>
    <row r="3809" spans="8:12">
      <c r="H3809" s="16"/>
      <c r="I3809" s="17"/>
      <c r="J3809" s="17"/>
      <c r="K3809" s="17"/>
      <c r="L3809" s="17"/>
    </row>
    <row r="3810" spans="8:12">
      <c r="H3810" s="16"/>
      <c r="I3810" s="17"/>
      <c r="J3810" s="17"/>
      <c r="K3810" s="17"/>
      <c r="L3810" s="17"/>
    </row>
    <row r="3811" spans="8:12">
      <c r="H3811" s="16"/>
      <c r="I3811" s="17"/>
      <c r="J3811" s="17"/>
      <c r="K3811" s="17"/>
      <c r="L3811" s="17"/>
    </row>
    <row r="3812" spans="8:12">
      <c r="H3812" s="16"/>
      <c r="I3812" s="17"/>
      <c r="J3812" s="17"/>
      <c r="K3812" s="17"/>
      <c r="L3812" s="17"/>
    </row>
    <row r="3813" spans="8:12">
      <c r="H3813" s="16"/>
      <c r="I3813" s="17"/>
      <c r="J3813" s="17"/>
      <c r="K3813" s="17"/>
      <c r="L3813" s="17"/>
    </row>
    <row r="3814" spans="8:12">
      <c r="H3814" s="16"/>
      <c r="I3814" s="17"/>
      <c r="J3814" s="17"/>
      <c r="K3814" s="17"/>
      <c r="L3814" s="17"/>
    </row>
    <row r="3815" spans="8:12">
      <c r="H3815" s="16"/>
      <c r="I3815" s="17"/>
      <c r="J3815" s="17"/>
      <c r="K3815" s="17"/>
      <c r="L3815" s="17"/>
    </row>
    <row r="3816" spans="8:12">
      <c r="H3816" s="16"/>
      <c r="I3816" s="17"/>
      <c r="J3816" s="17"/>
      <c r="K3816" s="17"/>
      <c r="L3816" s="17"/>
    </row>
    <row r="3817" spans="8:12">
      <c r="H3817" s="16"/>
      <c r="I3817" s="17"/>
      <c r="J3817" s="17"/>
      <c r="K3817" s="17"/>
      <c r="L3817" s="17"/>
    </row>
    <row r="3818" spans="8:12">
      <c r="H3818" s="16"/>
      <c r="I3818" s="17"/>
      <c r="J3818" s="17"/>
      <c r="K3818" s="17"/>
      <c r="L3818" s="17"/>
    </row>
    <row r="3819" spans="8:12">
      <c r="H3819" s="16"/>
      <c r="I3819" s="17"/>
      <c r="J3819" s="17"/>
      <c r="K3819" s="17"/>
      <c r="L3819" s="17"/>
    </row>
    <row r="3820" spans="8:12">
      <c r="H3820" s="16"/>
      <c r="I3820" s="17"/>
      <c r="J3820" s="17"/>
      <c r="K3820" s="17"/>
      <c r="L3820" s="17"/>
    </row>
    <row r="3821" spans="8:12">
      <c r="H3821" s="16"/>
      <c r="I3821" s="17"/>
      <c r="J3821" s="17"/>
      <c r="K3821" s="17"/>
      <c r="L3821" s="17"/>
    </row>
    <row r="3822" spans="8:12">
      <c r="H3822" s="16"/>
      <c r="I3822" s="17"/>
      <c r="J3822" s="17"/>
      <c r="K3822" s="17"/>
      <c r="L3822" s="17"/>
    </row>
    <row r="3823" spans="8:12">
      <c r="H3823" s="16"/>
      <c r="I3823" s="17"/>
      <c r="J3823" s="17"/>
      <c r="K3823" s="17"/>
      <c r="L3823" s="17"/>
    </row>
    <row r="3824" spans="8:12">
      <c r="H3824" s="16"/>
      <c r="I3824" s="17"/>
      <c r="J3824" s="17"/>
      <c r="K3824" s="17"/>
      <c r="L3824" s="17"/>
    </row>
    <row r="3825" spans="8:12">
      <c r="H3825" s="16"/>
      <c r="I3825" s="17"/>
      <c r="J3825" s="17"/>
      <c r="K3825" s="17"/>
      <c r="L3825" s="17"/>
    </row>
    <row r="3826" spans="8:12">
      <c r="H3826" s="16"/>
      <c r="I3826" s="17"/>
      <c r="J3826" s="17"/>
      <c r="K3826" s="17"/>
      <c r="L3826" s="17"/>
    </row>
    <row r="3827" spans="8:12">
      <c r="H3827" s="16"/>
      <c r="I3827" s="17"/>
      <c r="J3827" s="17"/>
      <c r="K3827" s="17"/>
      <c r="L3827" s="17"/>
    </row>
    <row r="3828" spans="8:12">
      <c r="H3828" s="16"/>
      <c r="I3828" s="17"/>
      <c r="J3828" s="17"/>
      <c r="K3828" s="17"/>
      <c r="L3828" s="17"/>
    </row>
    <row r="3829" spans="8:12">
      <c r="H3829" s="16"/>
      <c r="I3829" s="17"/>
      <c r="J3829" s="17"/>
      <c r="K3829" s="17"/>
      <c r="L3829" s="17"/>
    </row>
    <row r="3830" spans="8:12">
      <c r="H3830" s="16"/>
      <c r="I3830" s="17"/>
      <c r="J3830" s="17"/>
      <c r="K3830" s="17"/>
      <c r="L3830" s="17"/>
    </row>
    <row r="3831" spans="8:12">
      <c r="H3831" s="16"/>
      <c r="I3831" s="17"/>
      <c r="J3831" s="17"/>
      <c r="K3831" s="17"/>
      <c r="L3831" s="17"/>
    </row>
    <row r="3832" spans="8:12">
      <c r="H3832" s="16"/>
      <c r="I3832" s="17"/>
      <c r="J3832" s="17"/>
      <c r="K3832" s="17"/>
      <c r="L3832" s="17"/>
    </row>
    <row r="3833" spans="8:12">
      <c r="H3833" s="16"/>
      <c r="I3833" s="17"/>
      <c r="J3833" s="17"/>
      <c r="K3833" s="17"/>
      <c r="L3833" s="17"/>
    </row>
    <row r="3834" spans="8:12">
      <c r="H3834" s="16"/>
      <c r="I3834" s="17"/>
      <c r="J3834" s="17"/>
      <c r="K3834" s="17"/>
      <c r="L3834" s="17"/>
    </row>
    <row r="3835" spans="8:12">
      <c r="H3835" s="16"/>
      <c r="I3835" s="17"/>
      <c r="J3835" s="17"/>
      <c r="K3835" s="17"/>
      <c r="L3835" s="17"/>
    </row>
    <row r="3836" spans="8:12">
      <c r="H3836" s="16"/>
      <c r="I3836" s="17"/>
      <c r="J3836" s="17"/>
      <c r="K3836" s="17"/>
      <c r="L3836" s="17"/>
    </row>
    <row r="3837" spans="8:12">
      <c r="H3837" s="16"/>
      <c r="I3837" s="17"/>
      <c r="J3837" s="17"/>
      <c r="K3837" s="17"/>
      <c r="L3837" s="17"/>
    </row>
    <row r="3838" spans="8:12">
      <c r="H3838" s="16"/>
      <c r="I3838" s="17"/>
      <c r="J3838" s="17"/>
      <c r="K3838" s="17"/>
      <c r="L3838" s="17"/>
    </row>
    <row r="3839" spans="8:12">
      <c r="H3839" s="16"/>
      <c r="I3839" s="17"/>
      <c r="J3839" s="17"/>
      <c r="K3839" s="17"/>
      <c r="L3839" s="17"/>
    </row>
    <row r="3840" spans="8:12">
      <c r="H3840" s="16"/>
      <c r="I3840" s="17"/>
      <c r="J3840" s="17"/>
      <c r="K3840" s="17"/>
      <c r="L3840" s="17"/>
    </row>
    <row r="3841" spans="8:12">
      <c r="H3841" s="16"/>
      <c r="I3841" s="17"/>
      <c r="J3841" s="17"/>
      <c r="K3841" s="17"/>
      <c r="L3841" s="17"/>
    </row>
    <row r="3842" spans="8:12">
      <c r="H3842" s="16"/>
      <c r="I3842" s="17"/>
      <c r="J3842" s="17"/>
      <c r="K3842" s="17"/>
      <c r="L3842" s="17"/>
    </row>
    <row r="3843" spans="8:12">
      <c r="H3843" s="16"/>
      <c r="I3843" s="17"/>
      <c r="J3843" s="17"/>
      <c r="K3843" s="17"/>
      <c r="L3843" s="17"/>
    </row>
    <row r="3844" spans="8:12">
      <c r="H3844" s="16"/>
      <c r="I3844" s="17"/>
      <c r="J3844" s="17"/>
      <c r="K3844" s="17"/>
      <c r="L3844" s="17"/>
    </row>
    <row r="3845" spans="8:12">
      <c r="H3845" s="16"/>
      <c r="I3845" s="17"/>
      <c r="J3845" s="17"/>
      <c r="K3845" s="17"/>
      <c r="L3845" s="17"/>
    </row>
    <row r="3846" spans="8:12">
      <c r="H3846" s="16"/>
      <c r="I3846" s="17"/>
      <c r="J3846" s="17"/>
      <c r="K3846" s="17"/>
      <c r="L3846" s="17"/>
    </row>
    <row r="3847" spans="8:12">
      <c r="H3847" s="16"/>
      <c r="I3847" s="17"/>
      <c r="J3847" s="17"/>
      <c r="K3847" s="17"/>
      <c r="L3847" s="17"/>
    </row>
    <row r="3848" spans="8:12">
      <c r="H3848" s="16"/>
      <c r="I3848" s="17"/>
      <c r="J3848" s="17"/>
      <c r="K3848" s="17"/>
      <c r="L3848" s="17"/>
    </row>
    <row r="3849" spans="8:12">
      <c r="H3849" s="16"/>
      <c r="I3849" s="17"/>
      <c r="J3849" s="17"/>
      <c r="K3849" s="17"/>
      <c r="L3849" s="17"/>
    </row>
    <row r="3850" spans="8:12">
      <c r="H3850" s="16"/>
      <c r="I3850" s="17"/>
      <c r="J3850" s="17"/>
      <c r="K3850" s="17"/>
      <c r="L3850" s="17"/>
    </row>
    <row r="3851" spans="8:12">
      <c r="H3851" s="16"/>
      <c r="I3851" s="17"/>
      <c r="J3851" s="17"/>
      <c r="K3851" s="17"/>
      <c r="L3851" s="17"/>
    </row>
    <row r="3852" spans="8:12">
      <c r="H3852" s="16"/>
      <c r="I3852" s="17"/>
      <c r="J3852" s="17"/>
      <c r="K3852" s="17"/>
      <c r="L3852" s="17"/>
    </row>
    <row r="3853" spans="8:12">
      <c r="H3853" s="16"/>
      <c r="I3853" s="17"/>
      <c r="J3853" s="17"/>
      <c r="K3853" s="17"/>
      <c r="L3853" s="17"/>
    </row>
    <row r="3854" spans="8:12">
      <c r="H3854" s="16"/>
      <c r="I3854" s="17"/>
      <c r="J3854" s="17"/>
      <c r="K3854" s="17"/>
      <c r="L3854" s="17"/>
    </row>
    <row r="3855" spans="8:12">
      <c r="H3855" s="16"/>
      <c r="I3855" s="17"/>
      <c r="J3855" s="17"/>
      <c r="K3855" s="17"/>
      <c r="L3855" s="17"/>
    </row>
    <row r="3856" spans="8:12">
      <c r="H3856" s="16"/>
      <c r="I3856" s="17"/>
      <c r="J3856" s="17"/>
      <c r="K3856" s="17"/>
      <c r="L3856" s="17"/>
    </row>
    <row r="3857" spans="8:12">
      <c r="H3857" s="16"/>
      <c r="I3857" s="17"/>
      <c r="J3857" s="17"/>
      <c r="K3857" s="17"/>
      <c r="L3857" s="17"/>
    </row>
    <row r="3858" spans="8:12">
      <c r="H3858" s="16"/>
      <c r="I3858" s="17"/>
      <c r="J3858" s="17"/>
      <c r="K3858" s="17"/>
      <c r="L3858" s="17"/>
    </row>
    <row r="3859" spans="8:12">
      <c r="H3859" s="16"/>
      <c r="I3859" s="17"/>
      <c r="J3859" s="17"/>
      <c r="K3859" s="17"/>
      <c r="L3859" s="17"/>
    </row>
    <row r="3860" spans="8:12">
      <c r="H3860" s="16"/>
      <c r="I3860" s="17"/>
      <c r="J3860" s="17"/>
      <c r="K3860" s="17"/>
      <c r="L3860" s="17"/>
    </row>
    <row r="3861" spans="8:12">
      <c r="H3861" s="16"/>
      <c r="I3861" s="17"/>
      <c r="J3861" s="17"/>
      <c r="K3861" s="17"/>
      <c r="L3861" s="17"/>
    </row>
    <row r="3862" spans="8:12">
      <c r="H3862" s="16"/>
      <c r="I3862" s="17"/>
      <c r="J3862" s="17"/>
      <c r="K3862" s="17"/>
      <c r="L3862" s="17"/>
    </row>
    <row r="3863" spans="8:12">
      <c r="H3863" s="16"/>
      <c r="I3863" s="17"/>
      <c r="J3863" s="17"/>
      <c r="K3863" s="17"/>
      <c r="L3863" s="17"/>
    </row>
    <row r="3864" spans="8:12">
      <c r="H3864" s="16"/>
      <c r="I3864" s="17"/>
      <c r="J3864" s="17"/>
      <c r="K3864" s="17"/>
      <c r="L3864" s="17"/>
    </row>
    <row r="3865" spans="8:12">
      <c r="H3865" s="16"/>
      <c r="I3865" s="17"/>
      <c r="J3865" s="17"/>
      <c r="K3865" s="17"/>
      <c r="L3865" s="17"/>
    </row>
    <row r="3866" spans="8:12">
      <c r="H3866" s="16"/>
      <c r="I3866" s="17"/>
      <c r="J3866" s="17"/>
      <c r="K3866" s="17"/>
      <c r="L3866" s="17"/>
    </row>
    <row r="3867" spans="8:12">
      <c r="H3867" s="16"/>
      <c r="I3867" s="17"/>
      <c r="J3867" s="17"/>
      <c r="K3867" s="17"/>
      <c r="L3867" s="17"/>
    </row>
    <row r="3868" spans="8:12">
      <c r="H3868" s="16"/>
      <c r="I3868" s="17"/>
      <c r="J3868" s="17"/>
      <c r="K3868" s="17"/>
      <c r="L3868" s="17"/>
    </row>
    <row r="3869" spans="8:12">
      <c r="H3869" s="16"/>
      <c r="I3869" s="17"/>
      <c r="J3869" s="17"/>
      <c r="K3869" s="17"/>
      <c r="L3869" s="17"/>
    </row>
    <row r="3870" spans="8:12">
      <c r="H3870" s="16"/>
      <c r="I3870" s="17"/>
      <c r="J3870" s="17"/>
      <c r="K3870" s="17"/>
      <c r="L3870" s="17"/>
    </row>
    <row r="3871" spans="8:12">
      <c r="H3871" s="16"/>
      <c r="I3871" s="17"/>
      <c r="J3871" s="17"/>
      <c r="K3871" s="17"/>
      <c r="L3871" s="17"/>
    </row>
    <row r="3872" spans="8:12">
      <c r="H3872" s="16"/>
      <c r="I3872" s="17"/>
      <c r="J3872" s="17"/>
      <c r="K3872" s="17"/>
      <c r="L3872" s="17"/>
    </row>
    <row r="3873" spans="8:12">
      <c r="H3873" s="16"/>
      <c r="I3873" s="17"/>
      <c r="J3873" s="17"/>
      <c r="K3873" s="17"/>
      <c r="L3873" s="17"/>
    </row>
    <row r="3874" spans="8:12">
      <c r="H3874" s="16"/>
      <c r="I3874" s="17"/>
      <c r="J3874" s="17"/>
      <c r="K3874" s="17"/>
      <c r="L3874" s="17"/>
    </row>
    <row r="3875" spans="8:12">
      <c r="H3875" s="16"/>
      <c r="I3875" s="17"/>
      <c r="J3875" s="17"/>
      <c r="K3875" s="17"/>
      <c r="L3875" s="17"/>
    </row>
    <row r="3876" spans="8:12">
      <c r="H3876" s="16"/>
      <c r="I3876" s="17"/>
      <c r="J3876" s="17"/>
      <c r="K3876" s="17"/>
      <c r="L3876" s="17"/>
    </row>
    <row r="3877" spans="8:12">
      <c r="H3877" s="16"/>
      <c r="I3877" s="17"/>
      <c r="J3877" s="17"/>
      <c r="K3877" s="17"/>
      <c r="L3877" s="17"/>
    </row>
    <row r="3878" spans="8:12">
      <c r="H3878" s="16"/>
      <c r="I3878" s="17"/>
      <c r="J3878" s="17"/>
      <c r="K3878" s="17"/>
      <c r="L3878" s="17"/>
    </row>
    <row r="3879" spans="8:12">
      <c r="H3879" s="16"/>
      <c r="I3879" s="17"/>
      <c r="J3879" s="17"/>
      <c r="K3879" s="17"/>
      <c r="L3879" s="17"/>
    </row>
    <row r="3880" spans="8:12">
      <c r="H3880" s="16"/>
      <c r="I3880" s="17"/>
      <c r="J3880" s="17"/>
      <c r="K3880" s="17"/>
      <c r="L3880" s="17"/>
    </row>
    <row r="3881" spans="8:12">
      <c r="H3881" s="16"/>
      <c r="I3881" s="17"/>
      <c r="J3881" s="17"/>
      <c r="K3881" s="17"/>
      <c r="L3881" s="17"/>
    </row>
    <row r="3882" spans="8:12">
      <c r="H3882" s="16"/>
      <c r="I3882" s="17"/>
      <c r="J3882" s="17"/>
      <c r="K3882" s="17"/>
      <c r="L3882" s="17"/>
    </row>
    <row r="3883" spans="8:12">
      <c r="H3883" s="16"/>
      <c r="I3883" s="17"/>
      <c r="J3883" s="17"/>
      <c r="K3883" s="17"/>
      <c r="L3883" s="17"/>
    </row>
    <row r="3884" spans="8:12">
      <c r="H3884" s="16"/>
      <c r="I3884" s="17"/>
      <c r="J3884" s="17"/>
      <c r="K3884" s="17"/>
      <c r="L3884" s="17"/>
    </row>
    <row r="3885" spans="8:12">
      <c r="H3885" s="16"/>
      <c r="I3885" s="17"/>
      <c r="J3885" s="17"/>
      <c r="K3885" s="17"/>
      <c r="L3885" s="17"/>
    </row>
    <row r="3886" spans="8:12">
      <c r="H3886" s="16"/>
      <c r="I3886" s="17"/>
      <c r="J3886" s="17"/>
      <c r="K3886" s="17"/>
      <c r="L3886" s="17"/>
    </row>
    <row r="3887" spans="8:12">
      <c r="H3887" s="16"/>
      <c r="I3887" s="17"/>
      <c r="J3887" s="17"/>
      <c r="K3887" s="17"/>
      <c r="L3887" s="17"/>
    </row>
    <row r="3888" spans="8:12">
      <c r="H3888" s="16"/>
      <c r="I3888" s="17"/>
      <c r="J3888" s="17"/>
      <c r="K3888" s="17"/>
      <c r="L3888" s="17"/>
    </row>
    <row r="3889" spans="8:12">
      <c r="H3889" s="16"/>
      <c r="I3889" s="17"/>
      <c r="J3889" s="17"/>
      <c r="K3889" s="17"/>
      <c r="L3889" s="17"/>
    </row>
    <row r="3890" spans="8:12">
      <c r="H3890" s="16"/>
      <c r="I3890" s="17"/>
      <c r="J3890" s="17"/>
      <c r="K3890" s="17"/>
      <c r="L3890" s="17"/>
    </row>
    <row r="3891" spans="8:12">
      <c r="H3891" s="16"/>
      <c r="I3891" s="17"/>
      <c r="J3891" s="17"/>
      <c r="K3891" s="17"/>
      <c r="L3891" s="17"/>
    </row>
    <row r="3892" spans="8:12">
      <c r="H3892" s="16"/>
      <c r="I3892" s="17"/>
      <c r="J3892" s="17"/>
      <c r="K3892" s="17"/>
      <c r="L3892" s="17"/>
    </row>
    <row r="3893" spans="8:12">
      <c r="H3893" s="16"/>
      <c r="I3893" s="17"/>
      <c r="J3893" s="17"/>
      <c r="K3893" s="17"/>
      <c r="L3893" s="17"/>
    </row>
    <row r="3894" spans="8:12">
      <c r="H3894" s="16"/>
      <c r="I3894" s="17"/>
      <c r="J3894" s="17"/>
      <c r="K3894" s="17"/>
      <c r="L3894" s="17"/>
    </row>
    <row r="3895" spans="8:12">
      <c r="H3895" s="16"/>
      <c r="I3895" s="17"/>
      <c r="J3895" s="17"/>
      <c r="K3895" s="17"/>
      <c r="L3895" s="17"/>
    </row>
    <row r="3896" spans="8:12">
      <c r="H3896" s="16"/>
      <c r="I3896" s="17"/>
      <c r="J3896" s="17"/>
      <c r="K3896" s="17"/>
      <c r="L3896" s="17"/>
    </row>
    <row r="3897" spans="8:12">
      <c r="H3897" s="16"/>
      <c r="I3897" s="17"/>
      <c r="J3897" s="17"/>
      <c r="K3897" s="17"/>
      <c r="L3897" s="17"/>
    </row>
    <row r="3898" spans="8:12">
      <c r="H3898" s="16"/>
      <c r="I3898" s="17"/>
      <c r="J3898" s="17"/>
      <c r="K3898" s="17"/>
      <c r="L3898" s="17"/>
    </row>
    <row r="3899" spans="8:12">
      <c r="H3899" s="16"/>
      <c r="I3899" s="17"/>
      <c r="J3899" s="17"/>
      <c r="K3899" s="17"/>
      <c r="L3899" s="17"/>
    </row>
    <row r="3900" spans="8:12">
      <c r="H3900" s="16"/>
      <c r="I3900" s="17"/>
      <c r="J3900" s="17"/>
      <c r="K3900" s="17"/>
      <c r="L3900" s="17"/>
    </row>
    <row r="3901" spans="8:12">
      <c r="H3901" s="16"/>
      <c r="I3901" s="17"/>
      <c r="J3901" s="17"/>
      <c r="K3901" s="17"/>
      <c r="L3901" s="17"/>
    </row>
    <row r="3902" spans="8:12">
      <c r="H3902" s="16"/>
      <c r="I3902" s="17"/>
      <c r="J3902" s="17"/>
      <c r="K3902" s="17"/>
      <c r="L3902" s="17"/>
    </row>
    <row r="3903" spans="8:12">
      <c r="H3903" s="16"/>
      <c r="I3903" s="17"/>
      <c r="J3903" s="17"/>
      <c r="K3903" s="17"/>
      <c r="L3903" s="17"/>
    </row>
    <row r="3904" spans="8:12">
      <c r="H3904" s="16"/>
      <c r="I3904" s="17"/>
      <c r="J3904" s="17"/>
      <c r="K3904" s="17"/>
      <c r="L3904" s="17"/>
    </row>
    <row r="3905" spans="8:12">
      <c r="H3905" s="16"/>
      <c r="I3905" s="17"/>
      <c r="J3905" s="17"/>
      <c r="K3905" s="17"/>
      <c r="L3905" s="17"/>
    </row>
    <row r="3906" spans="8:12">
      <c r="H3906" s="16"/>
      <c r="I3906" s="17"/>
      <c r="J3906" s="17"/>
      <c r="K3906" s="17"/>
      <c r="L3906" s="17"/>
    </row>
    <row r="3907" spans="8:12">
      <c r="H3907" s="16"/>
      <c r="I3907" s="17"/>
      <c r="J3907" s="17"/>
      <c r="K3907" s="17"/>
      <c r="L3907" s="17"/>
    </row>
    <row r="3908" spans="8:12">
      <c r="H3908" s="16"/>
      <c r="I3908" s="17"/>
      <c r="J3908" s="17"/>
      <c r="K3908" s="17"/>
      <c r="L3908" s="17"/>
    </row>
    <row r="3909" spans="8:12">
      <c r="H3909" s="16"/>
      <c r="I3909" s="17"/>
      <c r="J3909" s="17"/>
      <c r="K3909" s="17"/>
      <c r="L3909" s="17"/>
    </row>
    <row r="3910" spans="8:12">
      <c r="H3910" s="16"/>
      <c r="I3910" s="17"/>
      <c r="J3910" s="17"/>
      <c r="K3910" s="17"/>
      <c r="L3910" s="17"/>
    </row>
    <row r="3911" spans="8:12">
      <c r="H3911" s="16"/>
      <c r="I3911" s="17"/>
      <c r="J3911" s="17"/>
      <c r="K3911" s="17"/>
      <c r="L3911" s="17"/>
    </row>
    <row r="3912" spans="8:12">
      <c r="H3912" s="16"/>
      <c r="I3912" s="17"/>
      <c r="J3912" s="17"/>
      <c r="K3912" s="17"/>
      <c r="L3912" s="17"/>
    </row>
    <row r="3913" spans="8:12">
      <c r="H3913" s="16"/>
      <c r="I3913" s="17"/>
      <c r="J3913" s="17"/>
      <c r="K3913" s="17"/>
      <c r="L3913" s="17"/>
    </row>
    <row r="3914" spans="8:12">
      <c r="H3914" s="16"/>
      <c r="I3914" s="17"/>
      <c r="J3914" s="17"/>
      <c r="K3914" s="17"/>
      <c r="L3914" s="17"/>
    </row>
    <row r="3915" spans="8:12">
      <c r="H3915" s="16"/>
      <c r="I3915" s="17"/>
      <c r="J3915" s="17"/>
      <c r="K3915" s="17"/>
      <c r="L3915" s="17"/>
    </row>
    <row r="3916" spans="8:12">
      <c r="H3916" s="16"/>
      <c r="I3916" s="17"/>
      <c r="J3916" s="17"/>
      <c r="K3916" s="17"/>
      <c r="L3916" s="17"/>
    </row>
    <row r="3917" spans="8:12">
      <c r="H3917" s="16"/>
      <c r="I3917" s="17"/>
      <c r="J3917" s="17"/>
      <c r="K3917" s="17"/>
      <c r="L3917" s="17"/>
    </row>
    <row r="3918" spans="8:12">
      <c r="H3918" s="16"/>
      <c r="I3918" s="17"/>
      <c r="J3918" s="17"/>
      <c r="K3918" s="17"/>
      <c r="L3918" s="17"/>
    </row>
    <row r="3919" spans="8:12">
      <c r="H3919" s="16"/>
      <c r="I3919" s="17"/>
      <c r="J3919" s="17"/>
      <c r="K3919" s="17"/>
      <c r="L3919" s="17"/>
    </row>
    <row r="3920" spans="8:12">
      <c r="H3920" s="16"/>
      <c r="I3920" s="17"/>
      <c r="J3920" s="17"/>
      <c r="K3920" s="17"/>
      <c r="L3920" s="17"/>
    </row>
    <row r="3921" spans="8:12">
      <c r="H3921" s="16"/>
      <c r="I3921" s="17"/>
      <c r="J3921" s="17"/>
      <c r="K3921" s="17"/>
      <c r="L3921" s="17"/>
    </row>
    <row r="3922" spans="8:12">
      <c r="H3922" s="16"/>
      <c r="I3922" s="17"/>
      <c r="J3922" s="17"/>
      <c r="K3922" s="17"/>
      <c r="L3922" s="17"/>
    </row>
    <row r="3923" spans="8:12">
      <c r="H3923" s="16"/>
      <c r="I3923" s="17"/>
      <c r="J3923" s="17"/>
      <c r="K3923" s="17"/>
      <c r="L3923" s="17"/>
    </row>
    <row r="3924" spans="8:12">
      <c r="H3924" s="16"/>
      <c r="I3924" s="17"/>
      <c r="J3924" s="17"/>
      <c r="K3924" s="17"/>
      <c r="L3924" s="17"/>
    </row>
    <row r="3925" spans="8:12">
      <c r="H3925" s="16"/>
      <c r="I3925" s="17"/>
      <c r="J3925" s="17"/>
      <c r="K3925" s="17"/>
      <c r="L3925" s="17"/>
    </row>
    <row r="3926" spans="8:12">
      <c r="H3926" s="16"/>
      <c r="I3926" s="17"/>
      <c r="J3926" s="17"/>
      <c r="K3926" s="17"/>
      <c r="L3926" s="17"/>
    </row>
    <row r="3927" spans="8:12">
      <c r="H3927" s="16"/>
      <c r="I3927" s="17"/>
      <c r="J3927" s="17"/>
      <c r="K3927" s="17"/>
      <c r="L3927" s="17"/>
    </row>
    <row r="3928" spans="8:12">
      <c r="H3928" s="16"/>
      <c r="I3928" s="17"/>
      <c r="J3928" s="17"/>
      <c r="K3928" s="17"/>
      <c r="L3928" s="17"/>
    </row>
    <row r="3929" spans="8:12">
      <c r="H3929" s="16"/>
      <c r="I3929" s="17"/>
      <c r="J3929" s="17"/>
      <c r="K3929" s="17"/>
      <c r="L3929" s="17"/>
    </row>
    <row r="3930" spans="8:12">
      <c r="H3930" s="16"/>
      <c r="I3930" s="17"/>
      <c r="J3930" s="17"/>
      <c r="K3930" s="17"/>
      <c r="L3930" s="17"/>
    </row>
    <row r="3931" spans="8:12">
      <c r="H3931" s="16"/>
      <c r="I3931" s="17"/>
      <c r="J3931" s="17"/>
      <c r="K3931" s="17"/>
      <c r="L3931" s="17"/>
    </row>
    <row r="3932" spans="8:12">
      <c r="H3932" s="16"/>
      <c r="I3932" s="17"/>
      <c r="J3932" s="17"/>
      <c r="K3932" s="17"/>
      <c r="L3932" s="17"/>
    </row>
    <row r="3933" spans="8:12">
      <c r="H3933" s="16"/>
      <c r="I3933" s="17"/>
      <c r="J3933" s="17"/>
      <c r="K3933" s="17"/>
      <c r="L3933" s="17"/>
    </row>
    <row r="3934" spans="8:12">
      <c r="H3934" s="16"/>
      <c r="I3934" s="17"/>
      <c r="J3934" s="17"/>
      <c r="K3934" s="17"/>
      <c r="L3934" s="17"/>
    </row>
    <row r="3935" spans="8:12">
      <c r="H3935" s="16"/>
      <c r="I3935" s="17"/>
      <c r="J3935" s="17"/>
      <c r="K3935" s="17"/>
      <c r="L3935" s="17"/>
    </row>
    <row r="3936" spans="8:12">
      <c r="H3936" s="16"/>
      <c r="I3936" s="17"/>
      <c r="J3936" s="17"/>
      <c r="K3936" s="17"/>
      <c r="L3936" s="17"/>
    </row>
    <row r="3937" spans="8:12">
      <c r="H3937" s="16"/>
      <c r="I3937" s="17"/>
      <c r="J3937" s="17"/>
      <c r="K3937" s="17"/>
      <c r="L3937" s="17"/>
    </row>
    <row r="3938" spans="8:12">
      <c r="H3938" s="16"/>
      <c r="I3938" s="17"/>
      <c r="J3938" s="17"/>
      <c r="K3938" s="17"/>
      <c r="L3938" s="17"/>
    </row>
    <row r="3939" spans="8:12">
      <c r="H3939" s="16"/>
      <c r="I3939" s="17"/>
      <c r="J3939" s="17"/>
      <c r="K3939" s="17"/>
      <c r="L3939" s="17"/>
    </row>
    <row r="3940" spans="8:12">
      <c r="H3940" s="16"/>
      <c r="I3940" s="17"/>
      <c r="J3940" s="17"/>
      <c r="K3940" s="17"/>
      <c r="L3940" s="17"/>
    </row>
    <row r="3941" spans="8:12">
      <c r="H3941" s="16"/>
      <c r="I3941" s="17"/>
      <c r="J3941" s="17"/>
      <c r="K3941" s="17"/>
      <c r="L3941" s="17"/>
    </row>
    <row r="3942" spans="8:12">
      <c r="H3942" s="16"/>
      <c r="I3942" s="17"/>
      <c r="J3942" s="17"/>
      <c r="K3942" s="17"/>
      <c r="L3942" s="17"/>
    </row>
    <row r="3943" spans="8:12">
      <c r="H3943" s="16"/>
      <c r="I3943" s="17"/>
      <c r="J3943" s="17"/>
      <c r="K3943" s="17"/>
      <c r="L3943" s="17"/>
    </row>
    <row r="3944" spans="8:12">
      <c r="H3944" s="16"/>
      <c r="I3944" s="17"/>
      <c r="J3944" s="17"/>
      <c r="K3944" s="17"/>
      <c r="L3944" s="17"/>
    </row>
    <row r="3945" spans="8:12">
      <c r="H3945" s="16"/>
      <c r="I3945" s="17"/>
      <c r="J3945" s="17"/>
      <c r="K3945" s="17"/>
      <c r="L3945" s="17"/>
    </row>
    <row r="3946" spans="8:12">
      <c r="H3946" s="16"/>
      <c r="I3946" s="17"/>
      <c r="J3946" s="17"/>
      <c r="K3946" s="17"/>
      <c r="L3946" s="17"/>
    </row>
    <row r="3947" spans="8:12">
      <c r="H3947" s="16"/>
      <c r="I3947" s="17"/>
      <c r="J3947" s="17"/>
      <c r="K3947" s="17"/>
      <c r="L3947" s="17"/>
    </row>
    <row r="3948" spans="8:12">
      <c r="H3948" s="16"/>
      <c r="I3948" s="17"/>
      <c r="J3948" s="17"/>
      <c r="K3948" s="17"/>
      <c r="L3948" s="17"/>
    </row>
    <row r="3949" spans="8:12">
      <c r="H3949" s="16"/>
      <c r="I3949" s="17"/>
      <c r="J3949" s="17"/>
      <c r="K3949" s="17"/>
      <c r="L3949" s="17"/>
    </row>
    <row r="3950" spans="8:12">
      <c r="H3950" s="16"/>
      <c r="I3950" s="17"/>
      <c r="J3950" s="17"/>
      <c r="K3950" s="17"/>
      <c r="L3950" s="17"/>
    </row>
    <row r="3951" spans="8:12">
      <c r="H3951" s="16"/>
      <c r="I3951" s="17"/>
      <c r="J3951" s="17"/>
      <c r="K3951" s="17"/>
      <c r="L3951" s="17"/>
    </row>
    <row r="3952" spans="8:12">
      <c r="H3952" s="16"/>
      <c r="I3952" s="17"/>
      <c r="J3952" s="17"/>
      <c r="K3952" s="17"/>
      <c r="L3952" s="17"/>
    </row>
    <row r="3953" spans="8:12">
      <c r="H3953" s="16"/>
      <c r="I3953" s="17"/>
      <c r="J3953" s="17"/>
      <c r="K3953" s="17"/>
      <c r="L3953" s="17"/>
    </row>
    <row r="3954" spans="8:12">
      <c r="H3954" s="16"/>
      <c r="I3954" s="17"/>
      <c r="J3954" s="17"/>
      <c r="K3954" s="17"/>
      <c r="L3954" s="17"/>
    </row>
    <row r="3955" spans="8:12">
      <c r="H3955" s="16"/>
      <c r="I3955" s="17"/>
      <c r="J3955" s="17"/>
      <c r="K3955" s="17"/>
      <c r="L3955" s="17"/>
    </row>
    <row r="3956" spans="8:12">
      <c r="H3956" s="16"/>
      <c r="I3956" s="17"/>
      <c r="J3956" s="17"/>
      <c r="K3956" s="17"/>
      <c r="L3956" s="17"/>
    </row>
    <row r="3957" spans="8:12">
      <c r="H3957" s="16"/>
      <c r="I3957" s="17"/>
      <c r="J3957" s="17"/>
      <c r="K3957" s="17"/>
      <c r="L3957" s="17"/>
    </row>
    <row r="3958" spans="8:12">
      <c r="H3958" s="16"/>
      <c r="I3958" s="17"/>
      <c r="J3958" s="17"/>
      <c r="K3958" s="17"/>
      <c r="L3958" s="17"/>
    </row>
    <row r="3959" spans="8:12">
      <c r="H3959" s="16"/>
      <c r="I3959" s="17"/>
      <c r="J3959" s="17"/>
      <c r="K3959" s="17"/>
      <c r="L3959" s="17"/>
    </row>
    <row r="3960" spans="8:12">
      <c r="H3960" s="16"/>
      <c r="I3960" s="17"/>
      <c r="J3960" s="17"/>
      <c r="K3960" s="17"/>
      <c r="L3960" s="17"/>
    </row>
    <row r="3961" spans="8:12">
      <c r="H3961" s="16"/>
      <c r="I3961" s="17"/>
      <c r="J3961" s="17"/>
      <c r="K3961" s="17"/>
      <c r="L3961" s="17"/>
    </row>
    <row r="3962" spans="8:12">
      <c r="H3962" s="16"/>
      <c r="I3962" s="17"/>
      <c r="J3962" s="17"/>
      <c r="K3962" s="17"/>
      <c r="L3962" s="17"/>
    </row>
    <row r="3963" spans="8:12">
      <c r="H3963" s="16"/>
      <c r="I3963" s="17"/>
      <c r="J3963" s="17"/>
      <c r="K3963" s="17"/>
      <c r="L3963" s="17"/>
    </row>
    <row r="3964" spans="8:12">
      <c r="H3964" s="16"/>
      <c r="I3964" s="17"/>
      <c r="J3964" s="17"/>
      <c r="K3964" s="17"/>
      <c r="L3964" s="17"/>
    </row>
    <row r="3965" spans="8:12">
      <c r="H3965" s="16"/>
      <c r="I3965" s="17"/>
      <c r="J3965" s="17"/>
      <c r="K3965" s="17"/>
      <c r="L3965" s="17"/>
    </row>
    <row r="3966" spans="8:12">
      <c r="H3966" s="16"/>
      <c r="I3966" s="17"/>
      <c r="J3966" s="17"/>
      <c r="K3966" s="17"/>
      <c r="L3966" s="17"/>
    </row>
    <row r="3967" spans="8:12">
      <c r="H3967" s="16"/>
      <c r="I3967" s="17"/>
      <c r="J3967" s="17"/>
      <c r="K3967" s="17"/>
      <c r="L3967" s="17"/>
    </row>
    <row r="3968" spans="8:12">
      <c r="H3968" s="16"/>
      <c r="I3968" s="17"/>
      <c r="J3968" s="17"/>
      <c r="K3968" s="17"/>
      <c r="L3968" s="17"/>
    </row>
    <row r="3969" spans="8:12">
      <c r="H3969" s="16"/>
      <c r="I3969" s="17"/>
      <c r="J3969" s="17"/>
      <c r="K3969" s="17"/>
      <c r="L3969" s="17"/>
    </row>
    <row r="3970" spans="8:12">
      <c r="H3970" s="16"/>
      <c r="I3970" s="17"/>
      <c r="J3970" s="17"/>
      <c r="K3970" s="17"/>
      <c r="L3970" s="17"/>
    </row>
    <row r="3971" spans="8:12">
      <c r="H3971" s="16"/>
      <c r="I3971" s="17"/>
      <c r="J3971" s="17"/>
      <c r="K3971" s="17"/>
      <c r="L3971" s="17"/>
    </row>
    <row r="3972" spans="8:12">
      <c r="H3972" s="16"/>
      <c r="I3972" s="17"/>
      <c r="J3972" s="17"/>
      <c r="K3972" s="17"/>
      <c r="L3972" s="17"/>
    </row>
    <row r="3973" spans="8:12">
      <c r="H3973" s="16"/>
      <c r="I3973" s="17"/>
      <c r="J3973" s="17"/>
      <c r="K3973" s="17"/>
      <c r="L3973" s="17"/>
    </row>
    <row r="3974" spans="8:12">
      <c r="H3974" s="16"/>
      <c r="I3974" s="17"/>
      <c r="J3974" s="17"/>
      <c r="K3974" s="17"/>
      <c r="L3974" s="17"/>
    </row>
    <row r="3975" spans="8:12">
      <c r="H3975" s="16"/>
      <c r="I3975" s="17"/>
      <c r="J3975" s="17"/>
      <c r="K3975" s="17"/>
      <c r="L3975" s="17"/>
    </row>
    <row r="3976" spans="8:12">
      <c r="H3976" s="16"/>
      <c r="I3976" s="17"/>
      <c r="J3976" s="17"/>
      <c r="K3976" s="17"/>
      <c r="L3976" s="17"/>
    </row>
    <row r="3977" spans="8:12">
      <c r="H3977" s="16"/>
      <c r="I3977" s="17"/>
      <c r="J3977" s="17"/>
      <c r="K3977" s="17"/>
      <c r="L3977" s="17"/>
    </row>
    <row r="3978" spans="8:12">
      <c r="H3978" s="16"/>
      <c r="I3978" s="17"/>
      <c r="J3978" s="17"/>
      <c r="K3978" s="17"/>
      <c r="L3978" s="17"/>
    </row>
    <row r="3979" spans="8:12">
      <c r="H3979" s="16"/>
      <c r="I3979" s="17"/>
      <c r="J3979" s="17"/>
      <c r="K3979" s="17"/>
      <c r="L3979" s="17"/>
    </row>
    <row r="3980" spans="8:12">
      <c r="H3980" s="16"/>
      <c r="I3980" s="17"/>
      <c r="J3980" s="17"/>
      <c r="K3980" s="17"/>
      <c r="L3980" s="17"/>
    </row>
    <row r="3981" spans="8:12">
      <c r="H3981" s="16"/>
      <c r="I3981" s="17"/>
      <c r="J3981" s="17"/>
      <c r="K3981" s="17"/>
      <c r="L3981" s="17"/>
    </row>
    <row r="3982" spans="8:12">
      <c r="H3982" s="16"/>
      <c r="I3982" s="17"/>
      <c r="J3982" s="17"/>
      <c r="K3982" s="17"/>
      <c r="L3982" s="17"/>
    </row>
    <row r="3983" spans="8:12">
      <c r="H3983" s="16"/>
      <c r="I3983" s="17"/>
      <c r="J3983" s="17"/>
      <c r="K3983" s="17"/>
      <c r="L3983" s="17"/>
    </row>
    <row r="3984" spans="8:12">
      <c r="H3984" s="16"/>
      <c r="I3984" s="17"/>
      <c r="J3984" s="17"/>
      <c r="K3984" s="17"/>
      <c r="L3984" s="17"/>
    </row>
    <row r="3985" spans="8:12">
      <c r="H3985" s="16"/>
      <c r="I3985" s="17"/>
      <c r="J3985" s="17"/>
      <c r="K3985" s="17"/>
      <c r="L3985" s="17"/>
    </row>
    <row r="3986" spans="8:12">
      <c r="H3986" s="16"/>
      <c r="I3986" s="17"/>
      <c r="J3986" s="17"/>
      <c r="K3986" s="17"/>
      <c r="L3986" s="17"/>
    </row>
    <row r="3987" spans="8:12">
      <c r="H3987" s="16"/>
      <c r="I3987" s="17"/>
      <c r="J3987" s="17"/>
      <c r="K3987" s="17"/>
      <c r="L3987" s="17"/>
    </row>
    <row r="3988" spans="8:12">
      <c r="H3988" s="16"/>
      <c r="I3988" s="17"/>
      <c r="J3988" s="17"/>
      <c r="K3988" s="17"/>
      <c r="L3988" s="17"/>
    </row>
    <row r="3989" spans="8:12">
      <c r="H3989" s="16"/>
      <c r="I3989" s="17"/>
      <c r="J3989" s="17"/>
      <c r="K3989" s="17"/>
      <c r="L3989" s="17"/>
    </row>
    <row r="3990" spans="8:12">
      <c r="H3990" s="16"/>
      <c r="I3990" s="17"/>
      <c r="J3990" s="17"/>
      <c r="K3990" s="17"/>
      <c r="L3990" s="17"/>
    </row>
    <row r="3991" spans="8:12">
      <c r="H3991" s="16"/>
      <c r="I3991" s="17"/>
      <c r="J3991" s="17"/>
      <c r="K3991" s="17"/>
      <c r="L3991" s="17"/>
    </row>
    <row r="3992" spans="8:12">
      <c r="H3992" s="16"/>
      <c r="I3992" s="17"/>
      <c r="J3992" s="17"/>
      <c r="K3992" s="17"/>
      <c r="L3992" s="17"/>
    </row>
    <row r="3993" spans="8:12">
      <c r="H3993" s="16"/>
      <c r="I3993" s="17"/>
      <c r="J3993" s="17"/>
      <c r="K3993" s="17"/>
      <c r="L3993" s="17"/>
    </row>
    <row r="3994" spans="8:12">
      <c r="H3994" s="16"/>
      <c r="I3994" s="17"/>
      <c r="J3994" s="17"/>
      <c r="K3994" s="17"/>
      <c r="L3994" s="17"/>
    </row>
    <row r="3995" spans="8:12">
      <c r="H3995" s="16"/>
      <c r="I3995" s="17"/>
      <c r="J3995" s="17"/>
      <c r="K3995" s="17"/>
      <c r="L3995" s="17"/>
    </row>
    <row r="3996" spans="8:12">
      <c r="H3996" s="16"/>
      <c r="I3996" s="17"/>
      <c r="J3996" s="17"/>
      <c r="K3996" s="17"/>
      <c r="L3996" s="17"/>
    </row>
    <row r="3997" spans="8:12">
      <c r="H3997" s="16"/>
      <c r="I3997" s="17"/>
      <c r="J3997" s="17"/>
      <c r="K3997" s="17"/>
      <c r="L3997" s="17"/>
    </row>
    <row r="3998" spans="8:12">
      <c r="H3998" s="16"/>
      <c r="I3998" s="17"/>
      <c r="J3998" s="17"/>
      <c r="K3998" s="17"/>
      <c r="L3998" s="17"/>
    </row>
    <row r="3999" spans="8:12">
      <c r="H3999" s="16"/>
      <c r="I3999" s="17"/>
      <c r="J3999" s="17"/>
      <c r="K3999" s="17"/>
      <c r="L3999" s="17"/>
    </row>
    <row r="4000" spans="8:12">
      <c r="H4000" s="16"/>
      <c r="I4000" s="17"/>
      <c r="J4000" s="17"/>
      <c r="K4000" s="17"/>
      <c r="L4000" s="17"/>
    </row>
    <row r="4001" spans="8:12">
      <c r="H4001" s="16"/>
      <c r="I4001" s="17"/>
      <c r="J4001" s="17"/>
      <c r="K4001" s="17"/>
      <c r="L4001" s="17"/>
    </row>
    <row r="4002" spans="8:12">
      <c r="H4002" s="16"/>
      <c r="I4002" s="17"/>
      <c r="J4002" s="17"/>
      <c r="K4002" s="17"/>
      <c r="L4002" s="17"/>
    </row>
    <row r="4003" spans="8:12">
      <c r="H4003" s="16"/>
      <c r="I4003" s="17"/>
      <c r="J4003" s="17"/>
      <c r="K4003" s="17"/>
      <c r="L4003" s="17"/>
    </row>
    <row r="4004" spans="8:12">
      <c r="H4004" s="16"/>
      <c r="I4004" s="17"/>
      <c r="J4004" s="17"/>
      <c r="K4004" s="17"/>
      <c r="L4004" s="17"/>
    </row>
    <row r="4005" spans="8:12">
      <c r="H4005" s="16"/>
      <c r="I4005" s="17"/>
      <c r="J4005" s="17"/>
      <c r="K4005" s="17"/>
      <c r="L4005" s="17"/>
    </row>
    <row r="4006" spans="8:12">
      <c r="H4006" s="16"/>
      <c r="I4006" s="17"/>
      <c r="J4006" s="17"/>
      <c r="K4006" s="17"/>
      <c r="L4006" s="17"/>
    </row>
    <row r="4007" spans="8:12">
      <c r="H4007" s="16"/>
      <c r="I4007" s="17"/>
      <c r="J4007" s="17"/>
      <c r="K4007" s="17"/>
      <c r="L4007" s="17"/>
    </row>
    <row r="4008" spans="8:12">
      <c r="H4008" s="16"/>
      <c r="I4008" s="17"/>
      <c r="J4008" s="17"/>
      <c r="K4008" s="17"/>
      <c r="L4008" s="17"/>
    </row>
    <row r="4009" spans="8:12">
      <c r="H4009" s="16"/>
      <c r="I4009" s="17"/>
      <c r="J4009" s="17"/>
      <c r="K4009" s="17"/>
      <c r="L4009" s="17"/>
    </row>
    <row r="4010" spans="8:12">
      <c r="H4010" s="16"/>
      <c r="I4010" s="17"/>
      <c r="J4010" s="17"/>
      <c r="K4010" s="17"/>
      <c r="L4010" s="17"/>
    </row>
    <row r="4011" spans="8:12">
      <c r="H4011" s="16"/>
      <c r="I4011" s="17"/>
      <c r="J4011" s="17"/>
      <c r="K4011" s="17"/>
      <c r="L4011" s="17"/>
    </row>
    <row r="4012" spans="8:12">
      <c r="H4012" s="16"/>
      <c r="I4012" s="17"/>
      <c r="J4012" s="17"/>
      <c r="K4012" s="17"/>
      <c r="L4012" s="17"/>
    </row>
    <row r="4013" spans="8:12">
      <c r="H4013" s="16"/>
      <c r="I4013" s="17"/>
      <c r="J4013" s="17"/>
      <c r="K4013" s="17"/>
      <c r="L4013" s="17"/>
    </row>
    <row r="4014" spans="8:12">
      <c r="H4014" s="16"/>
      <c r="I4014" s="17"/>
      <c r="J4014" s="17"/>
      <c r="K4014" s="17"/>
      <c r="L4014" s="17"/>
    </row>
    <row r="4015" spans="8:12">
      <c r="H4015" s="16"/>
      <c r="I4015" s="17"/>
      <c r="J4015" s="17"/>
      <c r="K4015" s="17"/>
      <c r="L4015" s="17"/>
    </row>
    <row r="4016" spans="8:12">
      <c r="H4016" s="16"/>
      <c r="I4016" s="17"/>
      <c r="J4016" s="17"/>
      <c r="K4016" s="17"/>
      <c r="L4016" s="17"/>
    </row>
    <row r="4017" spans="8:12">
      <c r="H4017" s="16"/>
      <c r="I4017" s="17"/>
      <c r="J4017" s="17"/>
      <c r="K4017" s="17"/>
      <c r="L4017" s="17"/>
    </row>
    <row r="4018" spans="8:12">
      <c r="H4018" s="16"/>
      <c r="I4018" s="17"/>
      <c r="J4018" s="17"/>
      <c r="K4018" s="17"/>
      <c r="L4018" s="17"/>
    </row>
    <row r="4019" spans="8:12">
      <c r="H4019" s="16"/>
      <c r="I4019" s="17"/>
      <c r="J4019" s="17"/>
      <c r="K4019" s="17"/>
      <c r="L4019" s="17"/>
    </row>
    <row r="4020" spans="8:12">
      <c r="H4020" s="16"/>
      <c r="I4020" s="17"/>
      <c r="J4020" s="17"/>
      <c r="K4020" s="17"/>
      <c r="L4020" s="17"/>
    </row>
    <row r="4021" spans="8:12">
      <c r="H4021" s="16"/>
      <c r="I4021" s="17"/>
      <c r="J4021" s="17"/>
      <c r="K4021" s="17"/>
      <c r="L4021" s="17"/>
    </row>
    <row r="4022" spans="8:12">
      <c r="H4022" s="16"/>
      <c r="I4022" s="17"/>
      <c r="J4022" s="17"/>
      <c r="K4022" s="17"/>
      <c r="L4022" s="17"/>
    </row>
    <row r="4023" spans="8:12">
      <c r="H4023" s="16"/>
      <c r="I4023" s="17"/>
      <c r="J4023" s="17"/>
      <c r="K4023" s="17"/>
      <c r="L4023" s="17"/>
    </row>
    <row r="4024" spans="8:12">
      <c r="H4024" s="16"/>
      <c r="I4024" s="17"/>
      <c r="J4024" s="17"/>
      <c r="K4024" s="17"/>
      <c r="L4024" s="17"/>
    </row>
    <row r="4025" spans="8:12">
      <c r="H4025" s="16"/>
      <c r="I4025" s="17"/>
      <c r="J4025" s="17"/>
      <c r="K4025" s="17"/>
      <c r="L4025" s="17"/>
    </row>
    <row r="4026" spans="8:12">
      <c r="H4026" s="16"/>
      <c r="I4026" s="17"/>
      <c r="J4026" s="17"/>
      <c r="K4026" s="17"/>
      <c r="L4026" s="17"/>
    </row>
    <row r="4027" spans="8:12">
      <c r="H4027" s="16"/>
      <c r="I4027" s="17"/>
      <c r="J4027" s="17"/>
      <c r="K4027" s="17"/>
      <c r="L4027" s="17"/>
    </row>
    <row r="4028" spans="8:12">
      <c r="H4028" s="16"/>
      <c r="I4028" s="17"/>
      <c r="J4028" s="17"/>
      <c r="K4028" s="17"/>
      <c r="L4028" s="17"/>
    </row>
    <row r="4029" spans="8:12">
      <c r="H4029" s="16"/>
      <c r="I4029" s="17"/>
      <c r="J4029" s="17"/>
      <c r="K4029" s="17"/>
      <c r="L4029" s="17"/>
    </row>
    <row r="4030" spans="8:12">
      <c r="H4030" s="16"/>
      <c r="I4030" s="17"/>
      <c r="J4030" s="17"/>
      <c r="K4030" s="17"/>
      <c r="L4030" s="17"/>
    </row>
    <row r="4031" spans="8:12">
      <c r="H4031" s="16"/>
      <c r="I4031" s="17"/>
      <c r="J4031" s="17"/>
      <c r="K4031" s="17"/>
      <c r="L4031" s="17"/>
    </row>
    <row r="4032" spans="8:12">
      <c r="H4032" s="16"/>
      <c r="I4032" s="17"/>
      <c r="J4032" s="17"/>
      <c r="K4032" s="17"/>
      <c r="L4032" s="17"/>
    </row>
    <row r="4033" spans="8:12">
      <c r="H4033" s="16"/>
      <c r="I4033" s="17"/>
      <c r="J4033" s="17"/>
      <c r="K4033" s="17"/>
      <c r="L4033" s="17"/>
    </row>
    <row r="4034" spans="8:12">
      <c r="H4034" s="16"/>
      <c r="I4034" s="17"/>
      <c r="J4034" s="17"/>
      <c r="K4034" s="17"/>
      <c r="L4034" s="17"/>
    </row>
    <row r="4035" spans="8:12">
      <c r="H4035" s="16"/>
      <c r="I4035" s="17"/>
      <c r="J4035" s="17"/>
      <c r="K4035" s="17"/>
      <c r="L4035" s="17"/>
    </row>
    <row r="4036" spans="8:12">
      <c r="H4036" s="16"/>
      <c r="I4036" s="17"/>
      <c r="J4036" s="17"/>
      <c r="K4036" s="17"/>
      <c r="L4036" s="17"/>
    </row>
    <row r="4037" spans="8:12">
      <c r="H4037" s="16"/>
      <c r="I4037" s="17"/>
      <c r="J4037" s="17"/>
      <c r="K4037" s="17"/>
      <c r="L4037" s="17"/>
    </row>
    <row r="4038" spans="8:12">
      <c r="H4038" s="16"/>
      <c r="I4038" s="17"/>
      <c r="J4038" s="17"/>
      <c r="K4038" s="17"/>
      <c r="L4038" s="17"/>
    </row>
    <row r="4039" spans="8:12">
      <c r="H4039" s="16"/>
      <c r="I4039" s="17"/>
      <c r="J4039" s="17"/>
      <c r="K4039" s="17"/>
      <c r="L4039" s="17"/>
    </row>
    <row r="4040" spans="8:12">
      <c r="H4040" s="16"/>
      <c r="I4040" s="17"/>
      <c r="J4040" s="17"/>
      <c r="K4040" s="17"/>
      <c r="L4040" s="17"/>
    </row>
    <row r="4041" spans="8:12">
      <c r="H4041" s="16"/>
      <c r="I4041" s="17"/>
      <c r="J4041" s="17"/>
      <c r="K4041" s="17"/>
      <c r="L4041" s="17"/>
    </row>
    <row r="4042" spans="8:12">
      <c r="H4042" s="16"/>
      <c r="I4042" s="17"/>
      <c r="J4042" s="17"/>
      <c r="K4042" s="17"/>
      <c r="L4042" s="17"/>
    </row>
    <row r="4043" spans="8:12">
      <c r="H4043" s="16"/>
      <c r="I4043" s="17"/>
      <c r="J4043" s="17"/>
      <c r="K4043" s="17"/>
      <c r="L4043" s="17"/>
    </row>
    <row r="4044" spans="8:12">
      <c r="H4044" s="16"/>
      <c r="I4044" s="17"/>
      <c r="J4044" s="17"/>
      <c r="K4044" s="17"/>
      <c r="L4044" s="17"/>
    </row>
    <row r="4045" spans="8:12">
      <c r="H4045" s="16"/>
      <c r="I4045" s="17"/>
      <c r="J4045" s="17"/>
      <c r="K4045" s="17"/>
      <c r="L4045" s="17"/>
    </row>
    <row r="4046" spans="8:12">
      <c r="H4046" s="16"/>
      <c r="I4046" s="17"/>
      <c r="J4046" s="17"/>
      <c r="K4046" s="17"/>
      <c r="L4046" s="17"/>
    </row>
    <row r="4047" spans="8:12">
      <c r="H4047" s="16"/>
      <c r="I4047" s="17"/>
      <c r="J4047" s="17"/>
      <c r="K4047" s="17"/>
      <c r="L4047" s="17"/>
    </row>
    <row r="4048" spans="8:12">
      <c r="H4048" s="16"/>
      <c r="I4048" s="17"/>
      <c r="J4048" s="17"/>
      <c r="K4048" s="17"/>
      <c r="L4048" s="17"/>
    </row>
    <row r="4049" spans="8:12">
      <c r="H4049" s="16"/>
      <c r="I4049" s="17"/>
      <c r="J4049" s="17"/>
      <c r="K4049" s="17"/>
      <c r="L4049" s="17"/>
    </row>
    <row r="4050" spans="8:12">
      <c r="H4050" s="16"/>
      <c r="I4050" s="17"/>
      <c r="J4050" s="17"/>
      <c r="K4050" s="17"/>
      <c r="L4050" s="17"/>
    </row>
    <row r="4051" spans="8:12">
      <c r="H4051" s="16"/>
      <c r="I4051" s="17"/>
      <c r="J4051" s="17"/>
      <c r="K4051" s="17"/>
      <c r="L4051" s="17"/>
    </row>
    <row r="4052" spans="8:12">
      <c r="H4052" s="16"/>
      <c r="I4052" s="17"/>
      <c r="J4052" s="17"/>
      <c r="K4052" s="17"/>
      <c r="L4052" s="17"/>
    </row>
    <row r="4053" spans="8:12">
      <c r="H4053" s="16"/>
      <c r="I4053" s="17"/>
      <c r="J4053" s="17"/>
      <c r="K4053" s="17"/>
      <c r="L4053" s="17"/>
    </row>
    <row r="4054" spans="8:12">
      <c r="H4054" s="16"/>
      <c r="I4054" s="17"/>
      <c r="J4054" s="17"/>
      <c r="K4054" s="17"/>
      <c r="L4054" s="17"/>
    </row>
    <row r="4055" spans="8:12">
      <c r="H4055" s="16"/>
      <c r="I4055" s="17"/>
      <c r="J4055" s="17"/>
      <c r="K4055" s="17"/>
      <c r="L4055" s="17"/>
    </row>
    <row r="4056" spans="8:12">
      <c r="H4056" s="16"/>
      <c r="I4056" s="17"/>
      <c r="J4056" s="17"/>
      <c r="K4056" s="17"/>
      <c r="L4056" s="17"/>
    </row>
    <row r="4057" spans="8:12">
      <c r="H4057" s="16"/>
      <c r="I4057" s="17"/>
      <c r="J4057" s="17"/>
      <c r="K4057" s="17"/>
      <c r="L4057" s="17"/>
    </row>
    <row r="4058" spans="8:12">
      <c r="H4058" s="16"/>
      <c r="I4058" s="17"/>
      <c r="J4058" s="17"/>
      <c r="K4058" s="17"/>
      <c r="L4058" s="17"/>
    </row>
    <row r="4059" spans="8:12">
      <c r="H4059" s="16"/>
      <c r="I4059" s="17"/>
      <c r="J4059" s="17"/>
      <c r="K4059" s="17"/>
      <c r="L4059" s="17"/>
    </row>
    <row r="4060" spans="8:12">
      <c r="H4060" s="16"/>
      <c r="I4060" s="17"/>
      <c r="J4060" s="17"/>
      <c r="K4060" s="17"/>
      <c r="L4060" s="17"/>
    </row>
    <row r="4061" spans="8:12">
      <c r="H4061" s="16"/>
      <c r="I4061" s="17"/>
      <c r="J4061" s="17"/>
      <c r="K4061" s="17"/>
      <c r="L4061" s="17"/>
    </row>
    <row r="4062" spans="8:12">
      <c r="H4062" s="16"/>
      <c r="I4062" s="17"/>
      <c r="J4062" s="17"/>
      <c r="K4062" s="17"/>
      <c r="L4062" s="17"/>
    </row>
    <row r="4063" spans="8:12">
      <c r="H4063" s="16"/>
      <c r="I4063" s="17"/>
      <c r="J4063" s="17"/>
      <c r="K4063" s="17"/>
      <c r="L4063" s="17"/>
    </row>
    <row r="4064" spans="8:12">
      <c r="H4064" s="16"/>
      <c r="I4064" s="17"/>
      <c r="J4064" s="17"/>
      <c r="K4064" s="17"/>
      <c r="L4064" s="17"/>
    </row>
    <row r="4065" spans="8:12">
      <c r="H4065" s="16"/>
      <c r="I4065" s="17"/>
      <c r="J4065" s="17"/>
      <c r="K4065" s="17"/>
      <c r="L4065" s="17"/>
    </row>
    <row r="4066" spans="8:12">
      <c r="H4066" s="16"/>
      <c r="I4066" s="17"/>
      <c r="J4066" s="17"/>
      <c r="K4066" s="17"/>
      <c r="L4066" s="17"/>
    </row>
    <row r="4067" spans="8:12">
      <c r="H4067" s="16"/>
      <c r="I4067" s="17"/>
      <c r="J4067" s="17"/>
      <c r="K4067" s="17"/>
      <c r="L4067" s="17"/>
    </row>
    <row r="4068" spans="8:12">
      <c r="H4068" s="16"/>
      <c r="I4068" s="17"/>
      <c r="J4068" s="17"/>
      <c r="K4068" s="17"/>
      <c r="L4068" s="17"/>
    </row>
    <row r="4069" spans="8:12">
      <c r="H4069" s="16"/>
      <c r="I4069" s="17"/>
      <c r="J4069" s="17"/>
      <c r="K4069" s="17"/>
      <c r="L4069" s="17"/>
    </row>
    <row r="4070" spans="8:12">
      <c r="H4070" s="16"/>
      <c r="I4070" s="17"/>
      <c r="J4070" s="17"/>
      <c r="K4070" s="17"/>
      <c r="L4070" s="17"/>
    </row>
    <row r="4071" spans="8:12">
      <c r="H4071" s="16"/>
      <c r="I4071" s="17"/>
      <c r="J4071" s="17"/>
      <c r="K4071" s="17"/>
      <c r="L4071" s="17"/>
    </row>
    <row r="4072" spans="8:12">
      <c r="H4072" s="16"/>
      <c r="I4072" s="17"/>
      <c r="J4072" s="17"/>
      <c r="K4072" s="17"/>
      <c r="L4072" s="17"/>
    </row>
    <row r="4073" spans="8:12">
      <c r="H4073" s="16"/>
      <c r="I4073" s="17"/>
      <c r="J4073" s="17"/>
      <c r="K4073" s="17"/>
      <c r="L4073" s="17"/>
    </row>
    <row r="4074" spans="8:12">
      <c r="H4074" s="16"/>
      <c r="I4074" s="17"/>
      <c r="J4074" s="17"/>
      <c r="K4074" s="17"/>
      <c r="L4074" s="17"/>
    </row>
    <row r="4075" spans="8:12">
      <c r="H4075" s="16"/>
      <c r="I4075" s="17"/>
      <c r="J4075" s="17"/>
      <c r="K4075" s="17"/>
      <c r="L4075" s="17"/>
    </row>
    <row r="4076" spans="8:12">
      <c r="H4076" s="16"/>
      <c r="I4076" s="17"/>
      <c r="J4076" s="17"/>
      <c r="K4076" s="17"/>
      <c r="L4076" s="17"/>
    </row>
    <row r="4077" spans="8:12">
      <c r="H4077" s="16"/>
      <c r="I4077" s="17"/>
      <c r="J4077" s="17"/>
      <c r="K4077" s="17"/>
      <c r="L4077" s="17"/>
    </row>
    <row r="4078" spans="8:12">
      <c r="H4078" s="16"/>
      <c r="I4078" s="17"/>
      <c r="J4078" s="17"/>
      <c r="K4078" s="17"/>
      <c r="L4078" s="17"/>
    </row>
    <row r="4079" spans="8:12">
      <c r="H4079" s="16"/>
      <c r="I4079" s="17"/>
      <c r="J4079" s="17"/>
      <c r="K4079" s="17"/>
      <c r="L4079" s="17"/>
    </row>
    <row r="4080" spans="8:12">
      <c r="H4080" s="16"/>
      <c r="I4080" s="17"/>
      <c r="J4080" s="17"/>
      <c r="K4080" s="17"/>
      <c r="L4080" s="17"/>
    </row>
    <row r="4081" spans="8:12">
      <c r="H4081" s="16"/>
      <c r="I4081" s="17"/>
      <c r="J4081" s="17"/>
      <c r="K4081" s="17"/>
      <c r="L4081" s="17"/>
    </row>
    <row r="4082" spans="8:12">
      <c r="H4082" s="16"/>
      <c r="I4082" s="17"/>
      <c r="J4082" s="17"/>
      <c r="K4082" s="17"/>
      <c r="L4082" s="17"/>
    </row>
    <row r="4083" spans="8:12">
      <c r="H4083" s="16"/>
      <c r="I4083" s="17"/>
      <c r="J4083" s="17"/>
      <c r="K4083" s="17"/>
      <c r="L4083" s="17"/>
    </row>
    <row r="4084" spans="8:12">
      <c r="H4084" s="16"/>
      <c r="I4084" s="17"/>
      <c r="J4084" s="17"/>
      <c r="K4084" s="17"/>
      <c r="L4084" s="17"/>
    </row>
    <row r="4085" spans="8:12">
      <c r="H4085" s="16"/>
      <c r="I4085" s="17"/>
      <c r="J4085" s="17"/>
      <c r="K4085" s="17"/>
      <c r="L4085" s="17"/>
    </row>
    <row r="4086" spans="8:12">
      <c r="H4086" s="16"/>
      <c r="I4086" s="17"/>
      <c r="J4086" s="17"/>
      <c r="K4086" s="17"/>
      <c r="L4086" s="17"/>
    </row>
    <row r="4087" spans="8:12">
      <c r="H4087" s="16"/>
      <c r="I4087" s="17"/>
      <c r="J4087" s="17"/>
      <c r="K4087" s="17"/>
      <c r="L4087" s="17"/>
    </row>
    <row r="4088" spans="8:12">
      <c r="H4088" s="16"/>
      <c r="I4088" s="17"/>
      <c r="J4088" s="17"/>
      <c r="K4088" s="17"/>
      <c r="L4088" s="17"/>
    </row>
    <row r="4089" spans="8:12">
      <c r="H4089" s="16"/>
      <c r="I4089" s="17"/>
      <c r="J4089" s="17"/>
      <c r="K4089" s="17"/>
      <c r="L4089" s="17"/>
    </row>
    <row r="4090" spans="8:12">
      <c r="H4090" s="16"/>
      <c r="I4090" s="17"/>
      <c r="J4090" s="17"/>
      <c r="K4090" s="17"/>
      <c r="L4090" s="17"/>
    </row>
    <row r="4091" spans="8:12">
      <c r="H4091" s="16"/>
      <c r="I4091" s="17"/>
      <c r="J4091" s="17"/>
      <c r="K4091" s="17"/>
      <c r="L4091" s="17"/>
    </row>
    <row r="4092" spans="8:12">
      <c r="H4092" s="16"/>
      <c r="I4092" s="17"/>
      <c r="J4092" s="17"/>
      <c r="K4092" s="17"/>
      <c r="L4092" s="17"/>
    </row>
    <row r="4093" spans="8:12">
      <c r="H4093" s="16"/>
      <c r="I4093" s="17"/>
      <c r="J4093" s="17"/>
      <c r="K4093" s="17"/>
      <c r="L4093" s="17"/>
    </row>
    <row r="4094" spans="8:12">
      <c r="H4094" s="16"/>
      <c r="I4094" s="17"/>
      <c r="J4094" s="17"/>
      <c r="K4094" s="17"/>
      <c r="L4094" s="17"/>
    </row>
    <row r="4095" spans="8:12">
      <c r="H4095" s="16"/>
      <c r="I4095" s="17"/>
      <c r="J4095" s="17"/>
      <c r="K4095" s="17"/>
      <c r="L4095" s="17"/>
    </row>
    <row r="4096" spans="8:12">
      <c r="H4096" s="16"/>
      <c r="I4096" s="17"/>
      <c r="J4096" s="17"/>
      <c r="K4096" s="17"/>
      <c r="L4096" s="17"/>
    </row>
    <row r="4097" spans="8:12">
      <c r="H4097" s="16"/>
      <c r="I4097" s="17"/>
      <c r="J4097" s="17"/>
      <c r="K4097" s="17"/>
      <c r="L4097" s="17"/>
    </row>
    <row r="4098" spans="8:12">
      <c r="H4098" s="16"/>
      <c r="I4098" s="17"/>
      <c r="J4098" s="17"/>
      <c r="K4098" s="17"/>
      <c r="L4098" s="17"/>
    </row>
    <row r="4099" spans="8:12">
      <c r="H4099" s="16"/>
      <c r="I4099" s="17"/>
      <c r="J4099" s="17"/>
      <c r="K4099" s="17"/>
      <c r="L4099" s="17"/>
    </row>
    <row r="4100" spans="8:12">
      <c r="H4100" s="16"/>
      <c r="I4100" s="17"/>
      <c r="J4100" s="17"/>
      <c r="K4100" s="17"/>
      <c r="L4100" s="17"/>
    </row>
    <row r="4101" spans="8:12">
      <c r="H4101" s="16"/>
      <c r="I4101" s="17"/>
      <c r="J4101" s="17"/>
      <c r="K4101" s="17"/>
      <c r="L4101" s="17"/>
    </row>
    <row r="4102" spans="8:12">
      <c r="H4102" s="16"/>
      <c r="I4102" s="17"/>
      <c r="J4102" s="17"/>
      <c r="K4102" s="17"/>
      <c r="L4102" s="17"/>
    </row>
    <row r="4103" spans="8:12">
      <c r="H4103" s="16"/>
      <c r="I4103" s="17"/>
      <c r="J4103" s="17"/>
      <c r="K4103" s="17"/>
      <c r="L4103" s="17"/>
    </row>
    <row r="4104" spans="8:12">
      <c r="H4104" s="16"/>
      <c r="I4104" s="17"/>
      <c r="J4104" s="17"/>
      <c r="K4104" s="17"/>
      <c r="L4104" s="17"/>
    </row>
    <row r="4105" spans="8:12">
      <c r="H4105" s="16"/>
      <c r="I4105" s="17"/>
      <c r="J4105" s="17"/>
      <c r="K4105" s="17"/>
      <c r="L4105" s="17"/>
    </row>
    <row r="4106" spans="8:12">
      <c r="H4106" s="16"/>
      <c r="I4106" s="17"/>
      <c r="J4106" s="17"/>
      <c r="K4106" s="17"/>
      <c r="L4106" s="17"/>
    </row>
    <row r="4107" spans="8:12">
      <c r="H4107" s="16"/>
      <c r="I4107" s="17"/>
      <c r="J4107" s="17"/>
      <c r="K4107" s="17"/>
      <c r="L4107" s="17"/>
    </row>
    <row r="4108" spans="8:12">
      <c r="H4108" s="16"/>
      <c r="I4108" s="17"/>
      <c r="J4108" s="17"/>
      <c r="K4108" s="17"/>
      <c r="L4108" s="17"/>
    </row>
    <row r="4109" spans="8:12">
      <c r="H4109" s="16"/>
      <c r="I4109" s="17"/>
      <c r="J4109" s="17"/>
      <c r="K4109" s="17"/>
      <c r="L4109" s="17"/>
    </row>
    <row r="4110" spans="8:12">
      <c r="H4110" s="16"/>
      <c r="I4110" s="17"/>
      <c r="J4110" s="17"/>
      <c r="K4110" s="17"/>
      <c r="L4110" s="17"/>
    </row>
    <row r="4111" spans="8:12">
      <c r="H4111" s="16"/>
      <c r="I4111" s="17"/>
      <c r="J4111" s="17"/>
      <c r="K4111" s="17"/>
      <c r="L4111" s="17"/>
    </row>
    <row r="4112" spans="8:12">
      <c r="H4112" s="16"/>
      <c r="I4112" s="17"/>
      <c r="J4112" s="17"/>
      <c r="K4112" s="17"/>
      <c r="L4112" s="17"/>
    </row>
    <row r="4113" spans="8:12">
      <c r="H4113" s="16"/>
      <c r="I4113" s="17"/>
      <c r="J4113" s="17"/>
      <c r="K4113" s="17"/>
      <c r="L4113" s="17"/>
    </row>
    <row r="4114" spans="8:12">
      <c r="H4114" s="16"/>
      <c r="I4114" s="17"/>
      <c r="J4114" s="17"/>
      <c r="K4114" s="17"/>
      <c r="L4114" s="17"/>
    </row>
    <row r="4115" spans="8:12">
      <c r="H4115" s="16"/>
      <c r="I4115" s="17"/>
      <c r="J4115" s="17"/>
      <c r="K4115" s="17"/>
      <c r="L4115" s="17"/>
    </row>
    <row r="4116" spans="8:12">
      <c r="H4116" s="16"/>
      <c r="I4116" s="17"/>
      <c r="J4116" s="17"/>
      <c r="K4116" s="17"/>
      <c r="L4116" s="17"/>
    </row>
    <row r="4117" spans="8:12">
      <c r="H4117" s="16"/>
      <c r="I4117" s="17"/>
      <c r="J4117" s="17"/>
      <c r="K4117" s="17"/>
      <c r="L4117" s="17"/>
    </row>
    <row r="4118" spans="8:12">
      <c r="H4118" s="16"/>
      <c r="I4118" s="17"/>
      <c r="J4118" s="17"/>
      <c r="K4118" s="17"/>
      <c r="L4118" s="17"/>
    </row>
    <row r="4119" spans="8:12">
      <c r="H4119" s="16"/>
      <c r="I4119" s="17"/>
      <c r="J4119" s="17"/>
      <c r="K4119" s="17"/>
      <c r="L4119" s="17"/>
    </row>
    <row r="4120" spans="8:12">
      <c r="H4120" s="16"/>
      <c r="I4120" s="17"/>
      <c r="J4120" s="17"/>
      <c r="K4120" s="17"/>
      <c r="L4120" s="17"/>
    </row>
    <row r="4121" spans="8:12">
      <c r="H4121" s="16"/>
      <c r="I4121" s="17"/>
      <c r="J4121" s="17"/>
      <c r="K4121" s="17"/>
      <c r="L4121" s="17"/>
    </row>
    <row r="4122" spans="8:12">
      <c r="H4122" s="16"/>
      <c r="I4122" s="17"/>
      <c r="J4122" s="17"/>
      <c r="K4122" s="17"/>
      <c r="L4122" s="17"/>
    </row>
    <row r="4123" spans="8:12">
      <c r="H4123" s="16"/>
      <c r="I4123" s="17"/>
      <c r="J4123" s="17"/>
      <c r="K4123" s="17"/>
      <c r="L4123" s="17"/>
    </row>
    <row r="4124" spans="8:12">
      <c r="H4124" s="16"/>
      <c r="I4124" s="17"/>
      <c r="J4124" s="17"/>
      <c r="K4124" s="17"/>
      <c r="L4124" s="17"/>
    </row>
    <row r="4125" spans="8:12">
      <c r="H4125" s="16"/>
      <c r="I4125" s="17"/>
      <c r="J4125" s="17"/>
      <c r="K4125" s="17"/>
      <c r="L4125" s="17"/>
    </row>
    <row r="4126" spans="8:12">
      <c r="H4126" s="16"/>
      <c r="I4126" s="17"/>
      <c r="J4126" s="17"/>
      <c r="K4126" s="17"/>
      <c r="L4126" s="17"/>
    </row>
    <row r="4127" spans="8:12">
      <c r="H4127" s="16"/>
      <c r="I4127" s="17"/>
      <c r="J4127" s="17"/>
      <c r="K4127" s="17"/>
      <c r="L4127" s="17"/>
    </row>
    <row r="4128" spans="8:12">
      <c r="H4128" s="16"/>
      <c r="I4128" s="17"/>
      <c r="J4128" s="17"/>
      <c r="K4128" s="17"/>
      <c r="L4128" s="17"/>
    </row>
    <row r="4129" spans="8:12">
      <c r="H4129" s="16"/>
      <c r="I4129" s="17"/>
      <c r="J4129" s="17"/>
      <c r="K4129" s="17"/>
      <c r="L4129" s="17"/>
    </row>
    <row r="4130" spans="8:12">
      <c r="H4130" s="16"/>
      <c r="I4130" s="17"/>
      <c r="J4130" s="17"/>
      <c r="K4130" s="17"/>
      <c r="L4130" s="17"/>
    </row>
    <row r="4131" spans="8:12">
      <c r="H4131" s="16"/>
      <c r="I4131" s="17"/>
      <c r="J4131" s="17"/>
      <c r="K4131" s="17"/>
      <c r="L4131" s="17"/>
    </row>
    <row r="4132" spans="8:12">
      <c r="H4132" s="16"/>
      <c r="I4132" s="17"/>
      <c r="J4132" s="17"/>
      <c r="K4132" s="17"/>
      <c r="L4132" s="17"/>
    </row>
    <row r="4133" spans="8:12">
      <c r="H4133" s="16"/>
      <c r="I4133" s="17"/>
      <c r="J4133" s="17"/>
      <c r="K4133" s="17"/>
      <c r="L4133" s="17"/>
    </row>
    <row r="4134" spans="8:12">
      <c r="H4134" s="16"/>
      <c r="I4134" s="17"/>
      <c r="J4134" s="17"/>
      <c r="K4134" s="17"/>
      <c r="L4134" s="17"/>
    </row>
    <row r="4135" spans="8:12">
      <c r="H4135" s="16"/>
      <c r="I4135" s="17"/>
      <c r="J4135" s="17"/>
      <c r="K4135" s="17"/>
      <c r="L4135" s="17"/>
    </row>
    <row r="4136" spans="8:12">
      <c r="H4136" s="16"/>
      <c r="I4136" s="17"/>
      <c r="J4136" s="17"/>
      <c r="K4136" s="17"/>
      <c r="L4136" s="17"/>
    </row>
    <row r="4137" spans="8:12">
      <c r="H4137" s="16"/>
      <c r="I4137" s="17"/>
      <c r="J4137" s="17"/>
      <c r="K4137" s="17"/>
      <c r="L4137" s="17"/>
    </row>
    <row r="4138" spans="8:12">
      <c r="H4138" s="16"/>
      <c r="I4138" s="17"/>
      <c r="J4138" s="17"/>
      <c r="K4138" s="17"/>
      <c r="L4138" s="17"/>
    </row>
    <row r="4139" spans="8:12">
      <c r="H4139" s="16"/>
      <c r="I4139" s="17"/>
      <c r="J4139" s="17"/>
      <c r="K4139" s="17"/>
      <c r="L4139" s="17"/>
    </row>
    <row r="4140" spans="8:12">
      <c r="H4140" s="16"/>
      <c r="I4140" s="17"/>
      <c r="J4140" s="17"/>
      <c r="K4140" s="17"/>
      <c r="L4140" s="17"/>
    </row>
    <row r="4141" spans="8:12">
      <c r="H4141" s="16"/>
      <c r="I4141" s="17"/>
      <c r="J4141" s="17"/>
      <c r="K4141" s="17"/>
      <c r="L4141" s="17"/>
    </row>
    <row r="4142" spans="8:12">
      <c r="H4142" s="16"/>
      <c r="I4142" s="17"/>
      <c r="J4142" s="17"/>
      <c r="K4142" s="17"/>
      <c r="L4142" s="17"/>
    </row>
    <row r="4143" spans="8:12">
      <c r="H4143" s="16"/>
      <c r="I4143" s="17"/>
      <c r="J4143" s="17"/>
      <c r="K4143" s="17"/>
      <c r="L4143" s="17"/>
    </row>
    <row r="4144" spans="8:12">
      <c r="H4144" s="16"/>
      <c r="I4144" s="17"/>
      <c r="J4144" s="17"/>
      <c r="K4144" s="17"/>
      <c r="L4144" s="17"/>
    </row>
    <row r="4145" spans="8:12">
      <c r="H4145" s="16"/>
      <c r="I4145" s="17"/>
      <c r="J4145" s="17"/>
      <c r="K4145" s="17"/>
      <c r="L4145" s="17"/>
    </row>
    <row r="4146" spans="8:12">
      <c r="H4146" s="16"/>
      <c r="I4146" s="17"/>
      <c r="J4146" s="17"/>
      <c r="K4146" s="17"/>
      <c r="L4146" s="17"/>
    </row>
    <row r="4147" spans="8:12">
      <c r="H4147" s="16"/>
      <c r="I4147" s="17"/>
      <c r="J4147" s="17"/>
      <c r="K4147" s="17"/>
      <c r="L4147" s="17"/>
    </row>
    <row r="4148" spans="8:12">
      <c r="H4148" s="16"/>
      <c r="I4148" s="17"/>
      <c r="J4148" s="17"/>
      <c r="K4148" s="17"/>
      <c r="L4148" s="17"/>
    </row>
    <row r="4149" spans="8:12">
      <c r="H4149" s="16"/>
      <c r="I4149" s="17"/>
      <c r="J4149" s="17"/>
      <c r="K4149" s="17"/>
      <c r="L4149" s="17"/>
    </row>
    <row r="4150" spans="8:12">
      <c r="H4150" s="16"/>
      <c r="I4150" s="17"/>
      <c r="J4150" s="17"/>
      <c r="K4150" s="17"/>
      <c r="L4150" s="17"/>
    </row>
    <row r="4151" spans="8:12">
      <c r="H4151" s="16"/>
      <c r="I4151" s="17"/>
      <c r="J4151" s="17"/>
      <c r="K4151" s="17"/>
      <c r="L4151" s="17"/>
    </row>
    <row r="4152" spans="8:12">
      <c r="H4152" s="16"/>
      <c r="I4152" s="17"/>
      <c r="J4152" s="17"/>
      <c r="K4152" s="17"/>
      <c r="L4152" s="17"/>
    </row>
    <row r="4153" spans="8:12">
      <c r="H4153" s="16"/>
      <c r="I4153" s="17"/>
      <c r="J4153" s="17"/>
      <c r="K4153" s="17"/>
      <c r="L4153" s="17"/>
    </row>
    <row r="4154" spans="8:12">
      <c r="H4154" s="16"/>
      <c r="I4154" s="17"/>
      <c r="J4154" s="17"/>
      <c r="K4154" s="17"/>
      <c r="L4154" s="17"/>
    </row>
    <row r="4155" spans="8:12">
      <c r="H4155" s="16"/>
      <c r="I4155" s="17"/>
      <c r="J4155" s="17"/>
      <c r="K4155" s="17"/>
      <c r="L4155" s="17"/>
    </row>
    <row r="4156" spans="8:12">
      <c r="H4156" s="16"/>
      <c r="I4156" s="17"/>
      <c r="J4156" s="17"/>
      <c r="K4156" s="17"/>
      <c r="L4156" s="17"/>
    </row>
    <row r="4157" spans="8:12">
      <c r="H4157" s="16"/>
      <c r="I4157" s="17"/>
      <c r="J4157" s="17"/>
      <c r="K4157" s="17"/>
      <c r="L4157" s="17"/>
    </row>
    <row r="4158" spans="8:12">
      <c r="H4158" s="16"/>
      <c r="I4158" s="17"/>
      <c r="J4158" s="17"/>
      <c r="K4158" s="17"/>
      <c r="L4158" s="17"/>
    </row>
    <row r="4159" spans="8:12">
      <c r="H4159" s="16"/>
      <c r="I4159" s="17"/>
      <c r="J4159" s="17"/>
      <c r="K4159" s="17"/>
      <c r="L4159" s="17"/>
    </row>
    <row r="4160" spans="8:12">
      <c r="H4160" s="16"/>
      <c r="I4160" s="17"/>
      <c r="J4160" s="17"/>
      <c r="K4160" s="17"/>
      <c r="L4160" s="17"/>
    </row>
    <row r="4161" spans="8:12">
      <c r="H4161" s="16"/>
      <c r="I4161" s="17"/>
      <c r="J4161" s="17"/>
      <c r="K4161" s="17"/>
      <c r="L4161" s="17"/>
    </row>
    <row r="4162" spans="8:12">
      <c r="H4162" s="16"/>
      <c r="I4162" s="17"/>
      <c r="J4162" s="17"/>
      <c r="K4162" s="17"/>
      <c r="L4162" s="17"/>
    </row>
    <row r="4163" spans="8:12">
      <c r="H4163" s="16"/>
      <c r="I4163" s="17"/>
      <c r="J4163" s="17"/>
      <c r="K4163" s="17"/>
      <c r="L4163" s="17"/>
    </row>
    <row r="4164" spans="8:12">
      <c r="H4164" s="16"/>
      <c r="I4164" s="17"/>
      <c r="J4164" s="17"/>
      <c r="K4164" s="17"/>
      <c r="L4164" s="17"/>
    </row>
    <row r="4165" spans="8:12">
      <c r="H4165" s="16"/>
      <c r="I4165" s="17"/>
      <c r="J4165" s="17"/>
      <c r="K4165" s="17"/>
      <c r="L4165" s="17"/>
    </row>
    <row r="4166" spans="8:12">
      <c r="H4166" s="16"/>
      <c r="I4166" s="17"/>
      <c r="J4166" s="17"/>
      <c r="K4166" s="17"/>
      <c r="L4166" s="17"/>
    </row>
    <row r="4167" spans="8:12">
      <c r="H4167" s="16"/>
      <c r="I4167" s="17"/>
      <c r="J4167" s="17"/>
      <c r="K4167" s="17"/>
      <c r="L4167" s="17"/>
    </row>
    <row r="4168" spans="8:12">
      <c r="H4168" s="16"/>
      <c r="I4168" s="17"/>
      <c r="J4168" s="17"/>
      <c r="K4168" s="17"/>
      <c r="L4168" s="17"/>
    </row>
    <row r="4169" spans="8:12">
      <c r="H4169" s="16"/>
      <c r="I4169" s="17"/>
      <c r="J4169" s="17"/>
      <c r="K4169" s="17"/>
      <c r="L4169" s="17"/>
    </row>
    <row r="4170" spans="8:12">
      <c r="H4170" s="16"/>
      <c r="I4170" s="17"/>
      <c r="J4170" s="17"/>
      <c r="K4170" s="17"/>
      <c r="L4170" s="17"/>
    </row>
    <row r="4171" spans="8:12">
      <c r="H4171" s="16"/>
      <c r="I4171" s="17"/>
      <c r="J4171" s="17"/>
      <c r="K4171" s="17"/>
      <c r="L4171" s="17"/>
    </row>
    <row r="4172" spans="8:12">
      <c r="H4172" s="16"/>
      <c r="I4172" s="17"/>
      <c r="J4172" s="17"/>
      <c r="K4172" s="17"/>
      <c r="L4172" s="17"/>
    </row>
    <row r="4173" spans="8:12">
      <c r="H4173" s="16"/>
      <c r="I4173" s="17"/>
      <c r="J4173" s="17"/>
      <c r="K4173" s="17"/>
      <c r="L4173" s="17"/>
    </row>
    <row r="4174" spans="8:12">
      <c r="H4174" s="16"/>
      <c r="I4174" s="17"/>
      <c r="J4174" s="17"/>
      <c r="K4174" s="17"/>
      <c r="L4174" s="17"/>
    </row>
    <row r="4175" spans="8:12">
      <c r="H4175" s="16"/>
      <c r="I4175" s="17"/>
      <c r="J4175" s="17"/>
      <c r="K4175" s="17"/>
      <c r="L4175" s="17"/>
    </row>
    <row r="4176" spans="8:12">
      <c r="H4176" s="16"/>
      <c r="I4176" s="17"/>
      <c r="J4176" s="17"/>
      <c r="K4176" s="17"/>
      <c r="L4176" s="17"/>
    </row>
    <row r="4177" spans="8:12">
      <c r="H4177" s="16"/>
      <c r="I4177" s="17"/>
      <c r="J4177" s="17"/>
      <c r="K4177" s="17"/>
      <c r="L4177" s="17"/>
    </row>
    <row r="4178" spans="8:12">
      <c r="H4178" s="16"/>
      <c r="I4178" s="17"/>
      <c r="J4178" s="17"/>
      <c r="K4178" s="17"/>
      <c r="L4178" s="17"/>
    </row>
    <row r="4179" spans="8:12">
      <c r="H4179" s="16"/>
      <c r="I4179" s="17"/>
      <c r="J4179" s="17"/>
      <c r="K4179" s="17"/>
      <c r="L4179" s="17"/>
    </row>
    <row r="4180" spans="8:12">
      <c r="H4180" s="16"/>
      <c r="I4180" s="17"/>
      <c r="J4180" s="17"/>
      <c r="K4180" s="17"/>
      <c r="L4180" s="17"/>
    </row>
    <row r="4181" spans="8:12">
      <c r="H4181" s="16"/>
      <c r="I4181" s="17"/>
      <c r="J4181" s="17"/>
      <c r="K4181" s="17"/>
      <c r="L4181" s="17"/>
    </row>
    <row r="4182" spans="8:12">
      <c r="H4182" s="16"/>
      <c r="I4182" s="17"/>
      <c r="J4182" s="17"/>
      <c r="K4182" s="17"/>
      <c r="L4182" s="17"/>
    </row>
    <row r="4183" spans="8:12">
      <c r="H4183" s="16"/>
      <c r="I4183" s="17"/>
      <c r="J4183" s="17"/>
      <c r="K4183" s="17"/>
      <c r="L4183" s="17"/>
    </row>
    <row r="4184" spans="8:12">
      <c r="H4184" s="16"/>
      <c r="I4184" s="17"/>
      <c r="J4184" s="17"/>
      <c r="K4184" s="17"/>
      <c r="L4184" s="17"/>
    </row>
    <row r="4185" spans="8:12">
      <c r="H4185" s="16"/>
      <c r="I4185" s="17"/>
      <c r="J4185" s="17"/>
      <c r="K4185" s="17"/>
      <c r="L4185" s="17"/>
    </row>
    <row r="4186" spans="8:12">
      <c r="H4186" s="16"/>
      <c r="I4186" s="17"/>
      <c r="J4186" s="17"/>
      <c r="K4186" s="17"/>
      <c r="L4186" s="17"/>
    </row>
    <row r="4187" spans="8:12">
      <c r="H4187" s="16"/>
      <c r="I4187" s="17"/>
      <c r="J4187" s="17"/>
      <c r="K4187" s="17"/>
      <c r="L4187" s="17"/>
    </row>
    <row r="4188" spans="8:12">
      <c r="H4188" s="16"/>
      <c r="I4188" s="17"/>
      <c r="J4188" s="17"/>
      <c r="K4188" s="17"/>
      <c r="L4188" s="17"/>
    </row>
    <row r="4189" spans="8:12">
      <c r="H4189" s="16"/>
      <c r="I4189" s="17"/>
      <c r="J4189" s="17"/>
      <c r="K4189" s="17"/>
      <c r="L4189" s="17"/>
    </row>
    <row r="4190" spans="8:12">
      <c r="H4190" s="16"/>
      <c r="I4190" s="17"/>
      <c r="J4190" s="17"/>
      <c r="K4190" s="17"/>
      <c r="L4190" s="17"/>
    </row>
    <row r="4191" spans="8:12">
      <c r="H4191" s="16"/>
      <c r="I4191" s="17"/>
      <c r="J4191" s="17"/>
      <c r="K4191" s="17"/>
      <c r="L4191" s="17"/>
    </row>
    <row r="4192" spans="8:12">
      <c r="H4192" s="16"/>
      <c r="I4192" s="17"/>
      <c r="J4192" s="17"/>
      <c r="K4192" s="17"/>
      <c r="L4192" s="17"/>
    </row>
    <row r="4193" spans="8:12">
      <c r="H4193" s="16"/>
      <c r="I4193" s="17"/>
      <c r="J4193" s="17"/>
      <c r="K4193" s="17"/>
      <c r="L4193" s="17"/>
    </row>
    <row r="4194" spans="8:12">
      <c r="H4194" s="16"/>
      <c r="I4194" s="17"/>
      <c r="J4194" s="17"/>
      <c r="K4194" s="17"/>
      <c r="L4194" s="17"/>
    </row>
    <row r="4195" spans="8:12">
      <c r="H4195" s="16"/>
      <c r="I4195" s="17"/>
      <c r="J4195" s="17"/>
      <c r="K4195" s="17"/>
      <c r="L4195" s="17"/>
    </row>
    <row r="4196" spans="8:12">
      <c r="H4196" s="16"/>
      <c r="I4196" s="17"/>
      <c r="J4196" s="17"/>
      <c r="K4196" s="17"/>
      <c r="L4196" s="17"/>
    </row>
    <row r="4197" spans="8:12">
      <c r="H4197" s="16"/>
      <c r="I4197" s="17"/>
      <c r="J4197" s="17"/>
      <c r="K4197" s="17"/>
      <c r="L4197" s="17"/>
    </row>
    <row r="4198" spans="8:12">
      <c r="H4198" s="16"/>
      <c r="I4198" s="17"/>
      <c r="J4198" s="17"/>
      <c r="K4198" s="17"/>
      <c r="L4198" s="17"/>
    </row>
    <row r="4199" spans="8:12">
      <c r="H4199" s="16"/>
      <c r="I4199" s="17"/>
      <c r="J4199" s="17"/>
      <c r="K4199" s="17"/>
      <c r="L4199" s="17"/>
    </row>
    <row r="4200" spans="8:12">
      <c r="H4200" s="16"/>
      <c r="I4200" s="17"/>
      <c r="J4200" s="17"/>
      <c r="K4200" s="17"/>
      <c r="L4200" s="17"/>
    </row>
    <row r="4201" spans="8:12">
      <c r="H4201" s="16"/>
      <c r="I4201" s="17"/>
      <c r="J4201" s="17"/>
      <c r="K4201" s="17"/>
      <c r="L4201" s="17"/>
    </row>
    <row r="4202" spans="8:12">
      <c r="H4202" s="16"/>
      <c r="I4202" s="17"/>
      <c r="J4202" s="17"/>
      <c r="K4202" s="17"/>
      <c r="L4202" s="17"/>
    </row>
    <row r="4203" spans="8:12">
      <c r="H4203" s="16"/>
      <c r="I4203" s="17"/>
      <c r="J4203" s="17"/>
      <c r="K4203" s="17"/>
      <c r="L4203" s="17"/>
    </row>
    <row r="4204" spans="8:12">
      <c r="H4204" s="16"/>
      <c r="I4204" s="17"/>
      <c r="J4204" s="17"/>
      <c r="K4204" s="17"/>
      <c r="L4204" s="17"/>
    </row>
    <row r="4205" spans="8:12">
      <c r="H4205" s="16"/>
      <c r="I4205" s="17"/>
      <c r="J4205" s="17"/>
      <c r="K4205" s="17"/>
      <c r="L4205" s="17"/>
    </row>
    <row r="4206" spans="8:12">
      <c r="H4206" s="16"/>
      <c r="I4206" s="17"/>
      <c r="J4206" s="17"/>
      <c r="K4206" s="17"/>
      <c r="L4206" s="17"/>
    </row>
    <row r="4207" spans="8:12">
      <c r="H4207" s="16"/>
      <c r="I4207" s="17"/>
      <c r="J4207" s="17"/>
      <c r="K4207" s="17"/>
      <c r="L4207" s="17"/>
    </row>
    <row r="4208" spans="8:12">
      <c r="H4208" s="16"/>
      <c r="I4208" s="17"/>
      <c r="J4208" s="17"/>
      <c r="K4208" s="17"/>
      <c r="L4208" s="17"/>
    </row>
    <row r="4209" spans="8:12">
      <c r="H4209" s="16"/>
      <c r="I4209" s="17"/>
      <c r="J4209" s="17"/>
      <c r="K4209" s="17"/>
      <c r="L4209" s="17"/>
    </row>
    <row r="4210" spans="8:12">
      <c r="H4210" s="16"/>
      <c r="I4210" s="17"/>
      <c r="J4210" s="17"/>
      <c r="K4210" s="17"/>
      <c r="L4210" s="17"/>
    </row>
    <row r="4211" spans="8:12">
      <c r="H4211" s="16"/>
      <c r="I4211" s="17"/>
      <c r="J4211" s="17"/>
      <c r="K4211" s="17"/>
      <c r="L4211" s="17"/>
    </row>
    <row r="4212" spans="8:12">
      <c r="H4212" s="16"/>
      <c r="I4212" s="17"/>
      <c r="J4212" s="17"/>
      <c r="K4212" s="17"/>
      <c r="L4212" s="17"/>
    </row>
    <row r="4213" spans="8:12">
      <c r="H4213" s="16"/>
      <c r="I4213" s="17"/>
      <c r="J4213" s="17"/>
      <c r="K4213" s="17"/>
      <c r="L4213" s="17"/>
    </row>
    <row r="4214" spans="8:12">
      <c r="H4214" s="16"/>
      <c r="I4214" s="17"/>
      <c r="J4214" s="17"/>
      <c r="K4214" s="17"/>
      <c r="L4214" s="17"/>
    </row>
    <row r="4215" spans="8:12">
      <c r="H4215" s="16"/>
      <c r="I4215" s="17"/>
      <c r="J4215" s="17"/>
      <c r="K4215" s="17"/>
      <c r="L4215" s="17"/>
    </row>
    <row r="4216" spans="8:12">
      <c r="H4216" s="16"/>
      <c r="I4216" s="17"/>
      <c r="J4216" s="17"/>
      <c r="K4216" s="17"/>
      <c r="L4216" s="17"/>
    </row>
    <row r="4217" spans="8:12">
      <c r="H4217" s="16"/>
      <c r="I4217" s="17"/>
      <c r="J4217" s="17"/>
      <c r="K4217" s="17"/>
      <c r="L4217" s="17"/>
    </row>
    <row r="4218" spans="8:12">
      <c r="H4218" s="16"/>
      <c r="I4218" s="17"/>
      <c r="J4218" s="17"/>
      <c r="K4218" s="17"/>
      <c r="L4218" s="17"/>
    </row>
    <row r="4219" spans="8:12">
      <c r="H4219" s="16"/>
      <c r="I4219" s="17"/>
      <c r="J4219" s="17"/>
      <c r="K4219" s="17"/>
      <c r="L4219" s="17"/>
    </row>
    <row r="4220" spans="8:12">
      <c r="H4220" s="16"/>
      <c r="I4220" s="17"/>
      <c r="J4220" s="17"/>
      <c r="K4220" s="17"/>
      <c r="L4220" s="17"/>
    </row>
    <row r="4221" spans="8:12">
      <c r="H4221" s="16"/>
      <c r="I4221" s="17"/>
      <c r="J4221" s="17"/>
      <c r="K4221" s="17"/>
      <c r="L4221" s="17"/>
    </row>
    <row r="4222" spans="8:12">
      <c r="H4222" s="16"/>
      <c r="I4222" s="17"/>
      <c r="J4222" s="17"/>
      <c r="K4222" s="17"/>
      <c r="L4222" s="17"/>
    </row>
    <row r="4223" spans="8:12">
      <c r="H4223" s="16"/>
      <c r="I4223" s="17"/>
      <c r="J4223" s="17"/>
      <c r="K4223" s="17"/>
      <c r="L4223" s="17"/>
    </row>
    <row r="4224" spans="8:12">
      <c r="H4224" s="16"/>
      <c r="I4224" s="17"/>
      <c r="J4224" s="17"/>
      <c r="K4224" s="17"/>
      <c r="L4224" s="17"/>
    </row>
    <row r="4225" spans="8:12">
      <c r="H4225" s="16"/>
      <c r="I4225" s="17"/>
      <c r="J4225" s="17"/>
      <c r="K4225" s="17"/>
      <c r="L4225" s="17"/>
    </row>
    <row r="4226" spans="8:12">
      <c r="H4226" s="16"/>
      <c r="I4226" s="17"/>
      <c r="J4226" s="17"/>
      <c r="K4226" s="17"/>
      <c r="L4226" s="17"/>
    </row>
    <row r="4227" spans="8:12">
      <c r="H4227" s="16"/>
      <c r="I4227" s="17"/>
      <c r="J4227" s="17"/>
      <c r="K4227" s="17"/>
      <c r="L4227" s="17"/>
    </row>
    <row r="4228" spans="8:12">
      <c r="H4228" s="16"/>
      <c r="I4228" s="17"/>
      <c r="J4228" s="17"/>
      <c r="K4228" s="17"/>
      <c r="L4228" s="17"/>
    </row>
    <row r="4229" spans="8:12">
      <c r="H4229" s="16"/>
      <c r="I4229" s="17"/>
      <c r="J4229" s="17"/>
      <c r="K4229" s="17"/>
      <c r="L4229" s="17"/>
    </row>
    <row r="4230" spans="8:12">
      <c r="H4230" s="16"/>
      <c r="I4230" s="17"/>
      <c r="J4230" s="17"/>
      <c r="K4230" s="17"/>
      <c r="L4230" s="17"/>
    </row>
    <row r="4231" spans="8:12">
      <c r="H4231" s="16"/>
      <c r="I4231" s="17"/>
      <c r="J4231" s="17"/>
      <c r="K4231" s="17"/>
      <c r="L4231" s="17"/>
    </row>
    <row r="4232" spans="8:12">
      <c r="H4232" s="16"/>
      <c r="I4232" s="17"/>
      <c r="J4232" s="17"/>
      <c r="K4232" s="17"/>
      <c r="L4232" s="17"/>
    </row>
    <row r="4233" spans="8:12">
      <c r="H4233" s="16"/>
      <c r="I4233" s="17"/>
      <c r="J4233" s="17"/>
      <c r="K4233" s="17"/>
      <c r="L4233" s="17"/>
    </row>
    <row r="4234" spans="8:12">
      <c r="H4234" s="16"/>
      <c r="I4234" s="17"/>
      <c r="J4234" s="17"/>
      <c r="K4234" s="17"/>
      <c r="L4234" s="17"/>
    </row>
    <row r="4235" spans="8:12">
      <c r="H4235" s="16"/>
      <c r="I4235" s="17"/>
      <c r="J4235" s="17"/>
      <c r="K4235" s="17"/>
      <c r="L4235" s="17"/>
    </row>
    <row r="4236" spans="8:12">
      <c r="H4236" s="16"/>
      <c r="I4236" s="17"/>
      <c r="J4236" s="17"/>
      <c r="K4236" s="17"/>
      <c r="L4236" s="17"/>
    </row>
    <row r="4237" spans="8:12">
      <c r="H4237" s="16"/>
      <c r="I4237" s="17"/>
      <c r="J4237" s="17"/>
      <c r="K4237" s="17"/>
      <c r="L4237" s="17"/>
    </row>
    <row r="4238" spans="8:12">
      <c r="H4238" s="16"/>
      <c r="I4238" s="17"/>
      <c r="J4238" s="17"/>
      <c r="K4238" s="17"/>
      <c r="L4238" s="17"/>
    </row>
    <row r="4239" spans="8:12">
      <c r="H4239" s="16"/>
      <c r="I4239" s="17"/>
      <c r="J4239" s="17"/>
      <c r="K4239" s="17"/>
      <c r="L4239" s="17"/>
    </row>
    <row r="4240" spans="8:12">
      <c r="H4240" s="16"/>
      <c r="I4240" s="17"/>
      <c r="J4240" s="17"/>
      <c r="K4240" s="17"/>
      <c r="L4240" s="17"/>
    </row>
    <row r="4241" spans="8:12">
      <c r="H4241" s="16"/>
      <c r="I4241" s="17"/>
      <c r="J4241" s="17"/>
      <c r="K4241" s="17"/>
      <c r="L4241" s="17"/>
    </row>
    <row r="4242" spans="8:12">
      <c r="H4242" s="16"/>
      <c r="I4242" s="17"/>
      <c r="J4242" s="17"/>
      <c r="K4242" s="17"/>
      <c r="L4242" s="17"/>
    </row>
    <row r="4243" spans="8:12">
      <c r="H4243" s="16"/>
      <c r="I4243" s="17"/>
      <c r="J4243" s="17"/>
      <c r="K4243" s="17"/>
      <c r="L4243" s="17"/>
    </row>
    <row r="4244" spans="8:12">
      <c r="H4244" s="16"/>
      <c r="I4244" s="17"/>
      <c r="J4244" s="17"/>
      <c r="K4244" s="17"/>
      <c r="L4244" s="17"/>
    </row>
    <row r="4245" spans="8:12">
      <c r="H4245" s="16"/>
      <c r="I4245" s="17"/>
      <c r="J4245" s="17"/>
      <c r="K4245" s="17"/>
      <c r="L4245" s="17"/>
    </row>
    <row r="4246" spans="8:12">
      <c r="H4246" s="16"/>
      <c r="I4246" s="17"/>
      <c r="J4246" s="17"/>
      <c r="K4246" s="17"/>
      <c r="L4246" s="17"/>
    </row>
    <row r="4247" spans="8:12">
      <c r="H4247" s="16"/>
      <c r="I4247" s="17"/>
      <c r="J4247" s="17"/>
      <c r="K4247" s="17"/>
      <c r="L4247" s="17"/>
    </row>
    <row r="4248" spans="8:12">
      <c r="H4248" s="16"/>
      <c r="I4248" s="17"/>
      <c r="J4248" s="17"/>
      <c r="K4248" s="17"/>
      <c r="L4248" s="17"/>
    </row>
    <row r="4249" spans="8:12">
      <c r="H4249" s="16"/>
      <c r="I4249" s="17"/>
      <c r="J4249" s="17"/>
      <c r="K4249" s="17"/>
      <c r="L4249" s="17"/>
    </row>
    <row r="4250" spans="8:12">
      <c r="H4250" s="16"/>
      <c r="I4250" s="17"/>
      <c r="J4250" s="17"/>
      <c r="K4250" s="17"/>
      <c r="L4250" s="17"/>
    </row>
    <row r="4251" spans="8:12">
      <c r="H4251" s="16"/>
      <c r="I4251" s="17"/>
      <c r="J4251" s="17"/>
      <c r="K4251" s="17"/>
      <c r="L4251" s="17"/>
    </row>
    <row r="4252" spans="8:12">
      <c r="H4252" s="16"/>
      <c r="I4252" s="17"/>
      <c r="J4252" s="17"/>
      <c r="K4252" s="17"/>
      <c r="L4252" s="17"/>
    </row>
    <row r="4253" spans="8:12">
      <c r="H4253" s="16"/>
      <c r="I4253" s="17"/>
      <c r="J4253" s="17"/>
      <c r="K4253" s="17"/>
      <c r="L4253" s="17"/>
    </row>
    <row r="4254" spans="8:12">
      <c r="H4254" s="16"/>
      <c r="I4254" s="17"/>
      <c r="J4254" s="17"/>
      <c r="K4254" s="17"/>
      <c r="L4254" s="17"/>
    </row>
    <row r="4255" spans="8:12">
      <c r="H4255" s="16"/>
      <c r="I4255" s="17"/>
      <c r="J4255" s="17"/>
      <c r="K4255" s="17"/>
      <c r="L4255" s="17"/>
    </row>
    <row r="4256" spans="8:12">
      <c r="H4256" s="16"/>
      <c r="I4256" s="17"/>
      <c r="J4256" s="17"/>
      <c r="K4256" s="17"/>
      <c r="L4256" s="17"/>
    </row>
    <row r="4257" spans="8:12">
      <c r="H4257" s="16"/>
      <c r="I4257" s="17"/>
      <c r="J4257" s="17"/>
      <c r="K4257" s="17"/>
      <c r="L4257" s="17"/>
    </row>
    <row r="4258" spans="8:12">
      <c r="H4258" s="16"/>
      <c r="I4258" s="17"/>
      <c r="J4258" s="17"/>
      <c r="K4258" s="17"/>
      <c r="L4258" s="17"/>
    </row>
    <row r="4259" spans="8:12">
      <c r="H4259" s="16"/>
      <c r="I4259" s="17"/>
      <c r="J4259" s="17"/>
      <c r="K4259" s="17"/>
      <c r="L4259" s="17"/>
    </row>
    <row r="4260" spans="8:12">
      <c r="H4260" s="16"/>
      <c r="I4260" s="17"/>
      <c r="J4260" s="17"/>
      <c r="K4260" s="17"/>
      <c r="L4260" s="17"/>
    </row>
    <row r="4261" spans="8:12">
      <c r="H4261" s="16"/>
      <c r="I4261" s="17"/>
      <c r="J4261" s="17"/>
      <c r="K4261" s="17"/>
      <c r="L4261" s="17"/>
    </row>
    <row r="4262" spans="8:12">
      <c r="H4262" s="16"/>
      <c r="I4262" s="17"/>
      <c r="J4262" s="17"/>
      <c r="K4262" s="17"/>
      <c r="L4262" s="17"/>
    </row>
    <row r="4263" spans="8:12">
      <c r="H4263" s="16"/>
      <c r="I4263" s="17"/>
      <c r="J4263" s="17"/>
      <c r="K4263" s="17"/>
      <c r="L4263" s="17"/>
    </row>
    <row r="4264" spans="8:12">
      <c r="H4264" s="16"/>
      <c r="I4264" s="17"/>
      <c r="J4264" s="17"/>
      <c r="K4264" s="17"/>
      <c r="L4264" s="17"/>
    </row>
    <row r="4265" spans="8:12">
      <c r="H4265" s="16"/>
      <c r="I4265" s="17"/>
      <c r="J4265" s="17"/>
      <c r="K4265" s="17"/>
      <c r="L4265" s="17"/>
    </row>
    <row r="4266" spans="8:12">
      <c r="H4266" s="16"/>
      <c r="I4266" s="17"/>
      <c r="J4266" s="17"/>
      <c r="K4266" s="17"/>
      <c r="L4266" s="17"/>
    </row>
    <row r="4267" spans="8:12">
      <c r="H4267" s="16"/>
      <c r="I4267" s="17"/>
      <c r="J4267" s="17"/>
      <c r="K4267" s="17"/>
      <c r="L4267" s="17"/>
    </row>
    <row r="4268" spans="8:12">
      <c r="H4268" s="16"/>
      <c r="I4268" s="17"/>
      <c r="J4268" s="17"/>
      <c r="K4268" s="17"/>
      <c r="L4268" s="17"/>
    </row>
    <row r="4269" spans="8:12">
      <c r="H4269" s="16"/>
      <c r="I4269" s="17"/>
      <c r="J4269" s="17"/>
      <c r="K4269" s="17"/>
      <c r="L4269" s="17"/>
    </row>
    <row r="4270" spans="8:12">
      <c r="H4270" s="16"/>
      <c r="I4270" s="17"/>
      <c r="J4270" s="17"/>
      <c r="K4270" s="17"/>
      <c r="L4270" s="17"/>
    </row>
    <row r="4271" spans="8:12">
      <c r="H4271" s="16"/>
      <c r="I4271" s="17"/>
      <c r="J4271" s="17"/>
      <c r="K4271" s="17"/>
      <c r="L4271" s="17"/>
    </row>
    <row r="4272" spans="8:12">
      <c r="H4272" s="16"/>
      <c r="I4272" s="17"/>
      <c r="J4272" s="17"/>
      <c r="K4272" s="17"/>
      <c r="L4272" s="17"/>
    </row>
    <row r="4273" spans="8:12">
      <c r="H4273" s="16"/>
      <c r="I4273" s="17"/>
      <c r="J4273" s="17"/>
      <c r="K4273" s="17"/>
      <c r="L4273" s="17"/>
    </row>
    <row r="4274" spans="8:12">
      <c r="H4274" s="16"/>
      <c r="I4274" s="17"/>
      <c r="J4274" s="17"/>
      <c r="K4274" s="17"/>
      <c r="L4274" s="17"/>
    </row>
    <row r="4275" spans="8:12">
      <c r="H4275" s="16"/>
      <c r="I4275" s="17"/>
      <c r="J4275" s="17"/>
      <c r="K4275" s="17"/>
      <c r="L4275" s="17"/>
    </row>
    <row r="4276" spans="8:12">
      <c r="H4276" s="16"/>
      <c r="I4276" s="17"/>
      <c r="J4276" s="17"/>
      <c r="K4276" s="17"/>
      <c r="L4276" s="17"/>
    </row>
    <row r="4277" spans="8:12">
      <c r="H4277" s="16"/>
      <c r="I4277" s="17"/>
      <c r="J4277" s="17"/>
      <c r="K4277" s="17"/>
      <c r="L4277" s="17"/>
    </row>
    <row r="4278" spans="8:12">
      <c r="H4278" s="16"/>
      <c r="I4278" s="17"/>
      <c r="J4278" s="17"/>
      <c r="K4278" s="17"/>
      <c r="L4278" s="17"/>
    </row>
    <row r="4279" spans="8:12">
      <c r="H4279" s="16"/>
      <c r="I4279" s="17"/>
      <c r="J4279" s="17"/>
      <c r="K4279" s="17"/>
      <c r="L4279" s="17"/>
    </row>
    <row r="4280" spans="8:12">
      <c r="H4280" s="16"/>
      <c r="I4280" s="17"/>
      <c r="J4280" s="17"/>
      <c r="K4280" s="17"/>
      <c r="L4280" s="17"/>
    </row>
    <row r="4281" spans="8:12">
      <c r="H4281" s="16"/>
      <c r="I4281" s="17"/>
      <c r="J4281" s="17"/>
      <c r="K4281" s="17"/>
      <c r="L4281" s="17"/>
    </row>
    <row r="4282" spans="8:12">
      <c r="H4282" s="16"/>
      <c r="I4282" s="17"/>
      <c r="J4282" s="17"/>
      <c r="K4282" s="17"/>
      <c r="L4282" s="17"/>
    </row>
    <row r="4283" spans="8:12">
      <c r="H4283" s="16"/>
      <c r="I4283" s="17"/>
      <c r="J4283" s="17"/>
      <c r="K4283" s="17"/>
      <c r="L4283" s="17"/>
    </row>
    <row r="4284" spans="8:12">
      <c r="H4284" s="16"/>
      <c r="I4284" s="17"/>
      <c r="J4284" s="17"/>
      <c r="K4284" s="17"/>
      <c r="L4284" s="17"/>
    </row>
    <row r="4285" spans="8:12">
      <c r="H4285" s="16"/>
      <c r="I4285" s="17"/>
      <c r="J4285" s="17"/>
      <c r="K4285" s="17"/>
      <c r="L4285" s="17"/>
    </row>
    <row r="4286" spans="8:12">
      <c r="H4286" s="16"/>
      <c r="I4286" s="17"/>
      <c r="J4286" s="17"/>
      <c r="K4286" s="17"/>
      <c r="L4286" s="17"/>
    </row>
    <row r="4287" spans="8:12">
      <c r="H4287" s="16"/>
      <c r="I4287" s="17"/>
      <c r="J4287" s="17"/>
      <c r="K4287" s="17"/>
      <c r="L4287" s="17"/>
    </row>
    <row r="4288" spans="8:12">
      <c r="H4288" s="16"/>
      <c r="I4288" s="17"/>
      <c r="J4288" s="17"/>
      <c r="K4288" s="17"/>
      <c r="L4288" s="17"/>
    </row>
    <row r="4289" spans="8:12">
      <c r="H4289" s="16"/>
      <c r="I4289" s="17"/>
      <c r="J4289" s="17"/>
      <c r="K4289" s="17"/>
      <c r="L4289" s="17"/>
    </row>
    <row r="4290" spans="8:12">
      <c r="H4290" s="16"/>
      <c r="I4290" s="17"/>
      <c r="J4290" s="17"/>
      <c r="K4290" s="17"/>
      <c r="L4290" s="17"/>
    </row>
    <row r="4291" spans="8:12">
      <c r="H4291" s="16"/>
      <c r="I4291" s="17"/>
      <c r="J4291" s="17"/>
      <c r="K4291" s="17"/>
      <c r="L4291" s="17"/>
    </row>
    <row r="4292" spans="8:12">
      <c r="H4292" s="16"/>
      <c r="I4292" s="17"/>
      <c r="J4292" s="17"/>
      <c r="K4292" s="17"/>
      <c r="L4292" s="17"/>
    </row>
    <row r="4293" spans="8:12">
      <c r="H4293" s="16"/>
      <c r="I4293" s="17"/>
      <c r="J4293" s="17"/>
      <c r="K4293" s="17"/>
      <c r="L4293" s="17"/>
    </row>
    <row r="4294" spans="8:12">
      <c r="H4294" s="16"/>
      <c r="I4294" s="17"/>
      <c r="J4294" s="17"/>
      <c r="K4294" s="17"/>
      <c r="L4294" s="17"/>
    </row>
    <row r="4295" spans="8:12">
      <c r="H4295" s="16"/>
      <c r="I4295" s="17"/>
      <c r="J4295" s="17"/>
      <c r="K4295" s="17"/>
      <c r="L4295" s="17"/>
    </row>
    <row r="4296" spans="8:12">
      <c r="H4296" s="16"/>
      <c r="I4296" s="17"/>
      <c r="J4296" s="17"/>
      <c r="K4296" s="17"/>
      <c r="L4296" s="17"/>
    </row>
    <row r="4297" spans="8:12">
      <c r="H4297" s="16"/>
      <c r="I4297" s="17"/>
      <c r="J4297" s="17"/>
      <c r="K4297" s="17"/>
      <c r="L4297" s="17"/>
    </row>
    <row r="4298" spans="8:12">
      <c r="H4298" s="16"/>
      <c r="I4298" s="17"/>
      <c r="J4298" s="17"/>
      <c r="K4298" s="17"/>
      <c r="L4298" s="17"/>
    </row>
    <row r="4299" spans="8:12">
      <c r="H4299" s="16"/>
      <c r="I4299" s="17"/>
      <c r="J4299" s="17"/>
      <c r="K4299" s="17"/>
      <c r="L4299" s="17"/>
    </row>
    <row r="4300" spans="8:12">
      <c r="H4300" s="16"/>
      <c r="I4300" s="17"/>
      <c r="J4300" s="17"/>
      <c r="K4300" s="17"/>
      <c r="L4300" s="17"/>
    </row>
    <row r="4301" spans="8:12">
      <c r="H4301" s="16"/>
      <c r="I4301" s="17"/>
      <c r="J4301" s="17"/>
      <c r="K4301" s="17"/>
      <c r="L4301" s="17"/>
    </row>
    <row r="4302" spans="8:12">
      <c r="H4302" s="16"/>
      <c r="I4302" s="17"/>
      <c r="J4302" s="17"/>
      <c r="K4302" s="17"/>
      <c r="L4302" s="17"/>
    </row>
    <row r="4303" spans="8:12">
      <c r="H4303" s="16"/>
      <c r="I4303" s="17"/>
      <c r="J4303" s="17"/>
      <c r="K4303" s="17"/>
      <c r="L4303" s="17"/>
    </row>
    <row r="4304" spans="8:12">
      <c r="H4304" s="16"/>
      <c r="I4304" s="17"/>
      <c r="J4304" s="17"/>
      <c r="K4304" s="17"/>
      <c r="L4304" s="17"/>
    </row>
    <row r="4305" spans="8:12">
      <c r="H4305" s="16"/>
      <c r="I4305" s="17"/>
      <c r="J4305" s="17"/>
      <c r="K4305" s="17"/>
      <c r="L4305" s="17"/>
    </row>
    <row r="4306" spans="8:12">
      <c r="H4306" s="16"/>
      <c r="I4306" s="17"/>
      <c r="J4306" s="17"/>
      <c r="K4306" s="17"/>
      <c r="L4306" s="17"/>
    </row>
    <row r="4307" spans="8:12">
      <c r="H4307" s="16"/>
      <c r="I4307" s="17"/>
      <c r="J4307" s="17"/>
      <c r="K4307" s="17"/>
      <c r="L4307" s="17"/>
    </row>
    <row r="4308" spans="8:12">
      <c r="H4308" s="16"/>
      <c r="I4308" s="17"/>
      <c r="J4308" s="17"/>
      <c r="K4308" s="17"/>
      <c r="L4308" s="17"/>
    </row>
    <row r="4309" spans="8:12">
      <c r="H4309" s="16"/>
      <c r="I4309" s="17"/>
      <c r="J4309" s="17"/>
      <c r="K4309" s="17"/>
      <c r="L4309" s="17"/>
    </row>
    <row r="4310" spans="8:12">
      <c r="H4310" s="16"/>
      <c r="I4310" s="17"/>
      <c r="J4310" s="17"/>
      <c r="K4310" s="17"/>
      <c r="L4310" s="17"/>
    </row>
    <row r="4311" spans="8:12">
      <c r="H4311" s="16"/>
      <c r="I4311" s="17"/>
      <c r="J4311" s="17"/>
      <c r="K4311" s="17"/>
      <c r="L4311" s="17"/>
    </row>
    <row r="4312" spans="8:12">
      <c r="H4312" s="16"/>
      <c r="I4312" s="17"/>
      <c r="J4312" s="17"/>
      <c r="K4312" s="17"/>
      <c r="L4312" s="17"/>
    </row>
    <row r="4313" spans="8:12">
      <c r="H4313" s="16"/>
      <c r="I4313" s="17"/>
      <c r="J4313" s="17"/>
      <c r="K4313" s="17"/>
      <c r="L4313" s="17"/>
    </row>
    <row r="4314" spans="8:12">
      <c r="H4314" s="16"/>
      <c r="I4314" s="17"/>
      <c r="J4314" s="17"/>
      <c r="K4314" s="17"/>
      <c r="L4314" s="17"/>
    </row>
    <row r="4315" spans="8:12">
      <c r="H4315" s="16"/>
      <c r="I4315" s="17"/>
      <c r="J4315" s="17"/>
      <c r="K4315" s="17"/>
      <c r="L4315" s="17"/>
    </row>
    <row r="4316" spans="8:12">
      <c r="H4316" s="16"/>
      <c r="I4316" s="17"/>
      <c r="J4316" s="17"/>
      <c r="K4316" s="17"/>
      <c r="L4316" s="17"/>
    </row>
    <row r="4317" spans="8:12">
      <c r="H4317" s="16"/>
      <c r="I4317" s="17"/>
      <c r="J4317" s="17"/>
      <c r="K4317" s="17"/>
      <c r="L4317" s="17"/>
    </row>
    <row r="4318" spans="8:12">
      <c r="H4318" s="16"/>
      <c r="I4318" s="17"/>
      <c r="J4318" s="17"/>
      <c r="K4318" s="17"/>
      <c r="L4318" s="17"/>
    </row>
    <row r="4319" spans="8:12">
      <c r="H4319" s="16"/>
      <c r="I4319" s="17"/>
      <c r="J4319" s="17"/>
      <c r="K4319" s="17"/>
      <c r="L4319" s="17"/>
    </row>
    <row r="4320" spans="8:12">
      <c r="H4320" s="16"/>
      <c r="I4320" s="17"/>
      <c r="J4320" s="17"/>
      <c r="K4320" s="17"/>
      <c r="L4320" s="17"/>
    </row>
    <row r="4321" spans="8:12">
      <c r="H4321" s="16"/>
      <c r="I4321" s="17"/>
      <c r="J4321" s="17"/>
      <c r="K4321" s="17"/>
      <c r="L4321" s="17"/>
    </row>
    <row r="4322" spans="8:12">
      <c r="H4322" s="16"/>
      <c r="I4322" s="17"/>
      <c r="J4322" s="17"/>
      <c r="K4322" s="17"/>
      <c r="L4322" s="17"/>
    </row>
    <row r="4323" spans="8:12">
      <c r="H4323" s="16"/>
      <c r="I4323" s="17"/>
      <c r="J4323" s="17"/>
      <c r="K4323" s="17"/>
      <c r="L4323" s="17"/>
    </row>
    <row r="4324" spans="8:12">
      <c r="H4324" s="16"/>
      <c r="I4324" s="17"/>
      <c r="J4324" s="17"/>
      <c r="K4324" s="17"/>
      <c r="L4324" s="17"/>
    </row>
    <row r="4325" spans="8:12">
      <c r="H4325" s="16"/>
      <c r="I4325" s="17"/>
      <c r="J4325" s="17"/>
      <c r="K4325" s="17"/>
      <c r="L4325" s="17"/>
    </row>
    <row r="4326" spans="8:12">
      <c r="H4326" s="16"/>
      <c r="I4326" s="17"/>
      <c r="J4326" s="17"/>
      <c r="K4326" s="17"/>
      <c r="L4326" s="17"/>
    </row>
    <row r="4327" spans="8:12">
      <c r="H4327" s="16"/>
      <c r="I4327" s="17"/>
      <c r="J4327" s="17"/>
      <c r="K4327" s="17"/>
      <c r="L4327" s="17"/>
    </row>
    <row r="4328" spans="8:12">
      <c r="H4328" s="16"/>
      <c r="I4328" s="17"/>
      <c r="J4328" s="17"/>
      <c r="K4328" s="17"/>
      <c r="L4328" s="17"/>
    </row>
    <row r="4329" spans="8:12">
      <c r="H4329" s="16"/>
      <c r="I4329" s="17"/>
      <c r="J4329" s="17"/>
      <c r="K4329" s="17"/>
      <c r="L4329" s="17"/>
    </row>
    <row r="4330" spans="8:12">
      <c r="H4330" s="16"/>
      <c r="I4330" s="17"/>
      <c r="J4330" s="17"/>
      <c r="K4330" s="17"/>
      <c r="L4330" s="17"/>
    </row>
    <row r="4331" spans="8:12">
      <c r="H4331" s="16"/>
      <c r="I4331" s="17"/>
      <c r="J4331" s="17"/>
      <c r="K4331" s="17"/>
      <c r="L4331" s="17"/>
    </row>
    <row r="4332" spans="8:12">
      <c r="H4332" s="16"/>
      <c r="I4332" s="17"/>
      <c r="J4332" s="17"/>
      <c r="K4332" s="17"/>
      <c r="L4332" s="17"/>
    </row>
    <row r="4333" spans="8:12">
      <c r="H4333" s="16"/>
      <c r="I4333" s="17"/>
      <c r="J4333" s="17"/>
      <c r="K4333" s="17"/>
      <c r="L4333" s="17"/>
    </row>
    <row r="4334" spans="8:12">
      <c r="H4334" s="16"/>
      <c r="I4334" s="17"/>
      <c r="J4334" s="17"/>
      <c r="K4334" s="17"/>
      <c r="L4334" s="17"/>
    </row>
    <row r="4335" spans="8:12">
      <c r="H4335" s="16"/>
      <c r="I4335" s="17"/>
      <c r="J4335" s="17"/>
      <c r="K4335" s="17"/>
      <c r="L4335" s="17"/>
    </row>
    <row r="4336" spans="8:12">
      <c r="H4336" s="16"/>
      <c r="I4336" s="17"/>
      <c r="J4336" s="17"/>
      <c r="K4336" s="17"/>
      <c r="L4336" s="17"/>
    </row>
    <row r="4337" spans="8:12">
      <c r="H4337" s="16"/>
      <c r="I4337" s="17"/>
      <c r="J4337" s="17"/>
      <c r="K4337" s="17"/>
      <c r="L4337" s="17"/>
    </row>
    <row r="4338" spans="8:12">
      <c r="H4338" s="16"/>
      <c r="I4338" s="17"/>
      <c r="J4338" s="17"/>
      <c r="K4338" s="17"/>
      <c r="L4338" s="17"/>
    </row>
    <row r="4339" spans="8:12">
      <c r="H4339" s="16"/>
      <c r="I4339" s="17"/>
      <c r="J4339" s="17"/>
      <c r="K4339" s="17"/>
      <c r="L4339" s="17"/>
    </row>
    <row r="4340" spans="8:12">
      <c r="H4340" s="16"/>
      <c r="I4340" s="17"/>
      <c r="J4340" s="17"/>
      <c r="K4340" s="17"/>
      <c r="L4340" s="17"/>
    </row>
    <row r="4341" spans="8:12">
      <c r="H4341" s="16"/>
      <c r="I4341" s="17"/>
      <c r="J4341" s="17"/>
      <c r="K4341" s="17"/>
      <c r="L4341" s="17"/>
    </row>
    <row r="4342" spans="8:12">
      <c r="H4342" s="16"/>
      <c r="I4342" s="17"/>
      <c r="J4342" s="17"/>
      <c r="K4342" s="17"/>
      <c r="L4342" s="17"/>
    </row>
    <row r="4343" spans="8:12">
      <c r="H4343" s="16"/>
      <c r="I4343" s="17"/>
      <c r="J4343" s="17"/>
      <c r="K4343" s="17"/>
      <c r="L4343" s="17"/>
    </row>
    <row r="4344" spans="8:12">
      <c r="H4344" s="16"/>
      <c r="I4344" s="17"/>
      <c r="J4344" s="17"/>
      <c r="K4344" s="17"/>
      <c r="L4344" s="17"/>
    </row>
    <row r="4345" spans="8:12">
      <c r="H4345" s="16"/>
      <c r="I4345" s="17"/>
      <c r="J4345" s="17"/>
      <c r="K4345" s="17"/>
      <c r="L4345" s="17"/>
    </row>
    <row r="4346" spans="8:12">
      <c r="H4346" s="16"/>
      <c r="I4346" s="17"/>
      <c r="J4346" s="17"/>
      <c r="K4346" s="17"/>
      <c r="L4346" s="17"/>
    </row>
    <row r="4347" spans="8:12">
      <c r="H4347" s="16"/>
      <c r="I4347" s="17"/>
      <c r="J4347" s="17"/>
      <c r="K4347" s="17"/>
      <c r="L4347" s="17"/>
    </row>
    <row r="4348" spans="8:12">
      <c r="H4348" s="16"/>
      <c r="I4348" s="17"/>
      <c r="J4348" s="17"/>
      <c r="K4348" s="17"/>
      <c r="L4348" s="17"/>
    </row>
    <row r="4349" spans="8:12">
      <c r="H4349" s="16"/>
      <c r="I4349" s="17"/>
      <c r="J4349" s="17"/>
      <c r="K4349" s="17"/>
      <c r="L4349" s="17"/>
    </row>
    <row r="4350" spans="8:12">
      <c r="H4350" s="16"/>
      <c r="I4350" s="17"/>
      <c r="J4350" s="17"/>
      <c r="K4350" s="17"/>
      <c r="L4350" s="17"/>
    </row>
    <row r="4351" spans="8:12">
      <c r="H4351" s="16"/>
      <c r="I4351" s="17"/>
      <c r="J4351" s="17"/>
      <c r="K4351" s="17"/>
      <c r="L4351" s="17"/>
    </row>
    <row r="4352" spans="8:12">
      <c r="H4352" s="16"/>
      <c r="I4352" s="17"/>
      <c r="J4352" s="17"/>
      <c r="K4352" s="17"/>
      <c r="L4352" s="17"/>
    </row>
    <row r="4353" spans="8:12">
      <c r="H4353" s="16"/>
      <c r="I4353" s="17"/>
      <c r="J4353" s="17"/>
      <c r="K4353" s="17"/>
      <c r="L4353" s="17"/>
    </row>
    <row r="4354" spans="8:12">
      <c r="H4354" s="16"/>
      <c r="I4354" s="17"/>
      <c r="J4354" s="17"/>
      <c r="K4354" s="17"/>
      <c r="L4354" s="17"/>
    </row>
    <row r="4355" spans="8:12">
      <c r="H4355" s="16"/>
      <c r="I4355" s="17"/>
      <c r="J4355" s="17"/>
      <c r="K4355" s="17"/>
      <c r="L4355" s="17"/>
    </row>
    <row r="4356" spans="8:12">
      <c r="H4356" s="16"/>
      <c r="I4356" s="17"/>
      <c r="J4356" s="17"/>
      <c r="K4356" s="17"/>
      <c r="L4356" s="17"/>
    </row>
    <row r="4357" spans="8:12">
      <c r="H4357" s="16"/>
      <c r="I4357" s="17"/>
      <c r="J4357" s="17"/>
      <c r="K4357" s="17"/>
      <c r="L4357" s="17"/>
    </row>
    <row r="4358" spans="8:12">
      <c r="H4358" s="16"/>
      <c r="I4358" s="17"/>
      <c r="J4358" s="17"/>
      <c r="K4358" s="17"/>
      <c r="L4358" s="17"/>
    </row>
    <row r="4359" spans="8:12">
      <c r="H4359" s="16"/>
      <c r="I4359" s="17"/>
      <c r="J4359" s="17"/>
      <c r="K4359" s="17"/>
      <c r="L4359" s="17"/>
    </row>
    <row r="4360" spans="8:12">
      <c r="H4360" s="16"/>
      <c r="I4360" s="17"/>
      <c r="J4360" s="17"/>
      <c r="K4360" s="17"/>
      <c r="L4360" s="17"/>
    </row>
    <row r="4361" spans="8:12">
      <c r="H4361" s="16"/>
      <c r="I4361" s="17"/>
      <c r="J4361" s="17"/>
      <c r="K4361" s="17"/>
      <c r="L4361" s="17"/>
    </row>
    <row r="4362" spans="8:12">
      <c r="H4362" s="16"/>
      <c r="I4362" s="17"/>
      <c r="J4362" s="17"/>
      <c r="K4362" s="17"/>
      <c r="L4362" s="17"/>
    </row>
    <row r="4363" spans="8:12">
      <c r="H4363" s="16"/>
      <c r="I4363" s="17"/>
      <c r="J4363" s="17"/>
      <c r="K4363" s="17"/>
      <c r="L4363" s="17"/>
    </row>
    <row r="4364" spans="8:12">
      <c r="H4364" s="16"/>
      <c r="I4364" s="17"/>
      <c r="J4364" s="17"/>
      <c r="K4364" s="17"/>
      <c r="L4364" s="17"/>
    </row>
    <row r="4365" spans="8:12">
      <c r="H4365" s="16"/>
      <c r="I4365" s="17"/>
      <c r="J4365" s="17"/>
      <c r="K4365" s="17"/>
      <c r="L4365" s="17"/>
    </row>
    <row r="4366" spans="8:12">
      <c r="H4366" s="16"/>
      <c r="I4366" s="17"/>
      <c r="J4366" s="17"/>
      <c r="K4366" s="17"/>
      <c r="L4366" s="17"/>
    </row>
    <row r="4367" spans="8:12">
      <c r="H4367" s="16"/>
      <c r="I4367" s="17"/>
      <c r="J4367" s="17"/>
      <c r="K4367" s="17"/>
      <c r="L4367" s="17"/>
    </row>
    <row r="4368" spans="8:12">
      <c r="H4368" s="16"/>
      <c r="I4368" s="17"/>
      <c r="J4368" s="17"/>
      <c r="K4368" s="17"/>
      <c r="L4368" s="17"/>
    </row>
    <row r="4369" spans="8:12">
      <c r="H4369" s="16"/>
      <c r="I4369" s="17"/>
      <c r="J4369" s="17"/>
      <c r="K4369" s="17"/>
      <c r="L4369" s="17"/>
    </row>
    <row r="4370" spans="8:12">
      <c r="H4370" s="16"/>
      <c r="I4370" s="17"/>
      <c r="J4370" s="17"/>
      <c r="K4370" s="17"/>
      <c r="L4370" s="17"/>
    </row>
    <row r="4371" spans="8:12">
      <c r="H4371" s="16"/>
      <c r="I4371" s="17"/>
      <c r="J4371" s="17"/>
      <c r="K4371" s="17"/>
      <c r="L4371" s="17"/>
    </row>
    <row r="4372" spans="8:12">
      <c r="H4372" s="16"/>
      <c r="I4372" s="17"/>
      <c r="J4372" s="17"/>
      <c r="K4372" s="17"/>
      <c r="L4372" s="17"/>
    </row>
    <row r="4373" spans="8:12">
      <c r="H4373" s="16"/>
      <c r="I4373" s="17"/>
      <c r="J4373" s="17"/>
      <c r="K4373" s="17"/>
      <c r="L4373" s="17"/>
    </row>
    <row r="4374" spans="8:12">
      <c r="H4374" s="16"/>
      <c r="I4374" s="17"/>
      <c r="J4374" s="17"/>
      <c r="K4374" s="17"/>
      <c r="L4374" s="17"/>
    </row>
    <row r="4375" spans="8:12">
      <c r="H4375" s="16"/>
      <c r="I4375" s="17"/>
      <c r="J4375" s="17"/>
      <c r="K4375" s="17"/>
      <c r="L4375" s="17"/>
    </row>
    <row r="4376" spans="8:12">
      <c r="H4376" s="16"/>
      <c r="I4376" s="17"/>
      <c r="J4376" s="17"/>
      <c r="K4376" s="17"/>
      <c r="L4376" s="17"/>
    </row>
    <row r="4377" spans="8:12">
      <c r="H4377" s="16"/>
      <c r="I4377" s="17"/>
      <c r="J4377" s="17"/>
      <c r="K4377" s="17"/>
      <c r="L4377" s="17"/>
    </row>
    <row r="4378" spans="8:12">
      <c r="H4378" s="16"/>
      <c r="I4378" s="17"/>
      <c r="J4378" s="17"/>
      <c r="K4378" s="17"/>
      <c r="L4378" s="17"/>
    </row>
    <row r="4379" spans="8:12">
      <c r="H4379" s="16"/>
      <c r="I4379" s="17"/>
      <c r="J4379" s="17"/>
      <c r="K4379" s="17"/>
      <c r="L4379" s="17"/>
    </row>
    <row r="4380" spans="8:12">
      <c r="H4380" s="16"/>
      <c r="I4380" s="17"/>
      <c r="J4380" s="17"/>
      <c r="K4380" s="17"/>
      <c r="L4380" s="17"/>
    </row>
    <row r="4381" spans="8:12">
      <c r="H4381" s="16"/>
      <c r="I4381" s="17"/>
      <c r="J4381" s="17"/>
      <c r="K4381" s="17"/>
      <c r="L4381" s="17"/>
    </row>
    <row r="4382" spans="8:12">
      <c r="H4382" s="16"/>
      <c r="I4382" s="17"/>
      <c r="J4382" s="17"/>
      <c r="K4382" s="17"/>
      <c r="L4382" s="17"/>
    </row>
    <row r="4383" spans="8:12">
      <c r="H4383" s="16"/>
      <c r="I4383" s="17"/>
      <c r="J4383" s="17"/>
      <c r="K4383" s="17"/>
      <c r="L4383" s="17"/>
    </row>
    <row r="4384" spans="8:12">
      <c r="H4384" s="16"/>
      <c r="I4384" s="17"/>
      <c r="J4384" s="17"/>
      <c r="K4384" s="17"/>
      <c r="L4384" s="17"/>
    </row>
    <row r="4385" spans="8:12">
      <c r="H4385" s="16"/>
      <c r="I4385" s="17"/>
      <c r="J4385" s="17"/>
      <c r="K4385" s="17"/>
      <c r="L4385" s="17"/>
    </row>
    <row r="4386" spans="8:12">
      <c r="H4386" s="16"/>
      <c r="I4386" s="17"/>
      <c r="J4386" s="17"/>
      <c r="K4386" s="17"/>
      <c r="L4386" s="17"/>
    </row>
    <row r="4387" spans="8:12">
      <c r="H4387" s="16"/>
      <c r="I4387" s="17"/>
      <c r="J4387" s="17"/>
      <c r="K4387" s="17"/>
      <c r="L4387" s="17"/>
    </row>
    <row r="4388" spans="8:12">
      <c r="H4388" s="16"/>
      <c r="I4388" s="17"/>
      <c r="J4388" s="17"/>
      <c r="K4388" s="17"/>
      <c r="L4388" s="17"/>
    </row>
    <row r="4389" spans="8:12">
      <c r="H4389" s="16"/>
      <c r="I4389" s="17"/>
      <c r="J4389" s="17"/>
      <c r="K4389" s="17"/>
      <c r="L4389" s="17"/>
    </row>
    <row r="4390" spans="8:12">
      <c r="H4390" s="16"/>
      <c r="I4390" s="17"/>
      <c r="J4390" s="17"/>
      <c r="K4390" s="17"/>
      <c r="L4390" s="17"/>
    </row>
    <row r="4391" spans="8:12">
      <c r="H4391" s="16"/>
      <c r="I4391" s="17"/>
      <c r="J4391" s="17"/>
      <c r="K4391" s="17"/>
      <c r="L4391" s="17"/>
    </row>
    <row r="4392" spans="8:12">
      <c r="H4392" s="16"/>
      <c r="I4392" s="17"/>
      <c r="J4392" s="17"/>
      <c r="K4392" s="17"/>
      <c r="L4392" s="17"/>
    </row>
    <row r="4393" spans="8:12">
      <c r="H4393" s="16"/>
      <c r="I4393" s="17"/>
      <c r="J4393" s="17"/>
      <c r="K4393" s="17"/>
      <c r="L4393" s="17"/>
    </row>
    <row r="4394" spans="8:12">
      <c r="H4394" s="16"/>
      <c r="I4394" s="17"/>
      <c r="J4394" s="17"/>
      <c r="K4394" s="17"/>
      <c r="L4394" s="17"/>
    </row>
    <row r="4395" spans="8:12">
      <c r="H4395" s="16"/>
      <c r="I4395" s="17"/>
      <c r="J4395" s="17"/>
      <c r="K4395" s="17"/>
      <c r="L4395" s="17"/>
    </row>
    <row r="4396" spans="8:12">
      <c r="H4396" s="16"/>
      <c r="I4396" s="17"/>
      <c r="J4396" s="17"/>
      <c r="K4396" s="17"/>
      <c r="L4396" s="17"/>
    </row>
    <row r="4397" spans="8:12">
      <c r="H4397" s="16"/>
      <c r="I4397" s="17"/>
      <c r="J4397" s="17"/>
      <c r="K4397" s="17"/>
      <c r="L4397" s="17"/>
    </row>
    <row r="4398" spans="8:12">
      <c r="H4398" s="16"/>
      <c r="I4398" s="17"/>
      <c r="J4398" s="17"/>
      <c r="K4398" s="17"/>
      <c r="L4398" s="17"/>
    </row>
    <row r="4399" spans="8:12">
      <c r="H4399" s="16"/>
      <c r="I4399" s="17"/>
      <c r="J4399" s="17"/>
      <c r="K4399" s="17"/>
      <c r="L4399" s="17"/>
    </row>
    <row r="4400" spans="8:12">
      <c r="H4400" s="16"/>
      <c r="I4400" s="17"/>
      <c r="J4400" s="17"/>
      <c r="K4400" s="17"/>
      <c r="L4400" s="17"/>
    </row>
    <row r="4401" spans="8:12">
      <c r="H4401" s="16"/>
      <c r="I4401" s="17"/>
      <c r="J4401" s="17"/>
      <c r="K4401" s="17"/>
      <c r="L4401" s="17"/>
    </row>
    <row r="4402" spans="8:12">
      <c r="H4402" s="16"/>
      <c r="I4402" s="17"/>
      <c r="J4402" s="17"/>
      <c r="K4402" s="17"/>
      <c r="L4402" s="17"/>
    </row>
    <row r="4403" spans="8:12">
      <c r="H4403" s="16"/>
      <c r="I4403" s="17"/>
      <c r="J4403" s="17"/>
      <c r="K4403" s="17"/>
      <c r="L4403" s="17"/>
    </row>
    <row r="4404" spans="8:12">
      <c r="H4404" s="16"/>
      <c r="I4404" s="17"/>
      <c r="J4404" s="17"/>
      <c r="K4404" s="17"/>
      <c r="L4404" s="17"/>
    </row>
    <row r="4405" spans="8:12">
      <c r="H4405" s="16"/>
      <c r="I4405" s="17"/>
      <c r="J4405" s="17"/>
      <c r="K4405" s="17"/>
      <c r="L4405" s="17"/>
    </row>
    <row r="4406" spans="8:12">
      <c r="H4406" s="16"/>
      <c r="I4406" s="17"/>
      <c r="J4406" s="17"/>
      <c r="K4406" s="17"/>
      <c r="L4406" s="17"/>
    </row>
    <row r="4407" spans="8:12">
      <c r="H4407" s="16"/>
      <c r="I4407" s="17"/>
      <c r="J4407" s="17"/>
      <c r="K4407" s="17"/>
      <c r="L4407" s="17"/>
    </row>
    <row r="4408" spans="8:12">
      <c r="H4408" s="16"/>
      <c r="I4408" s="17"/>
      <c r="J4408" s="17"/>
      <c r="K4408" s="17"/>
      <c r="L4408" s="17"/>
    </row>
    <row r="4409" spans="8:12">
      <c r="H4409" s="16"/>
      <c r="I4409" s="17"/>
      <c r="J4409" s="17"/>
      <c r="K4409" s="17"/>
      <c r="L4409" s="17"/>
    </row>
    <row r="4410" spans="8:12">
      <c r="H4410" s="16"/>
      <c r="I4410" s="17"/>
      <c r="J4410" s="17"/>
      <c r="K4410" s="17"/>
      <c r="L4410" s="17"/>
    </row>
    <row r="4411" spans="8:12">
      <c r="H4411" s="16"/>
      <c r="I4411" s="17"/>
      <c r="J4411" s="17"/>
      <c r="K4411" s="17"/>
      <c r="L4411" s="17"/>
    </row>
    <row r="4412" spans="8:12">
      <c r="H4412" s="16"/>
      <c r="I4412" s="17"/>
      <c r="J4412" s="17"/>
      <c r="K4412" s="17"/>
      <c r="L4412" s="17"/>
    </row>
    <row r="4413" spans="8:12">
      <c r="H4413" s="16"/>
      <c r="I4413" s="17"/>
      <c r="J4413" s="17"/>
      <c r="K4413" s="17"/>
      <c r="L4413" s="17"/>
    </row>
    <row r="4414" spans="8:12">
      <c r="H4414" s="16"/>
      <c r="I4414" s="17"/>
      <c r="J4414" s="17"/>
      <c r="K4414" s="17"/>
      <c r="L4414" s="17"/>
    </row>
    <row r="4415" spans="8:12">
      <c r="H4415" s="16"/>
      <c r="I4415" s="17"/>
      <c r="J4415" s="17"/>
      <c r="K4415" s="17"/>
      <c r="L4415" s="17"/>
    </row>
    <row r="4416" spans="8:12">
      <c r="H4416" s="16"/>
      <c r="I4416" s="17"/>
      <c r="J4416" s="17"/>
      <c r="K4416" s="17"/>
      <c r="L4416" s="17"/>
    </row>
    <row r="4417" spans="8:12">
      <c r="H4417" s="16"/>
      <c r="I4417" s="17"/>
      <c r="J4417" s="17"/>
      <c r="K4417" s="17"/>
      <c r="L4417" s="17"/>
    </row>
    <row r="4418" spans="8:12">
      <c r="H4418" s="16"/>
      <c r="I4418" s="17"/>
      <c r="J4418" s="17"/>
      <c r="K4418" s="17"/>
      <c r="L4418" s="17"/>
    </row>
    <row r="4419" spans="8:12">
      <c r="H4419" s="16"/>
      <c r="I4419" s="17"/>
      <c r="J4419" s="17"/>
      <c r="K4419" s="17"/>
      <c r="L4419" s="17"/>
    </row>
    <row r="4420" spans="8:12">
      <c r="H4420" s="16"/>
      <c r="I4420" s="17"/>
      <c r="J4420" s="17"/>
      <c r="K4420" s="17"/>
      <c r="L4420" s="17"/>
    </row>
    <row r="4421" spans="8:12">
      <c r="H4421" s="16"/>
      <c r="I4421" s="17"/>
      <c r="J4421" s="17"/>
      <c r="K4421" s="17"/>
      <c r="L4421" s="17"/>
    </row>
    <row r="4422" spans="8:12">
      <c r="H4422" s="16"/>
      <c r="I4422" s="17"/>
      <c r="J4422" s="17"/>
      <c r="K4422" s="17"/>
      <c r="L4422" s="17"/>
    </row>
    <row r="4423" spans="8:12">
      <c r="H4423" s="16"/>
      <c r="I4423" s="17"/>
      <c r="J4423" s="17"/>
      <c r="K4423" s="17"/>
      <c r="L4423" s="17"/>
    </row>
    <row r="4424" spans="8:12">
      <c r="H4424" s="16"/>
      <c r="I4424" s="17"/>
      <c r="J4424" s="17"/>
      <c r="K4424" s="17"/>
      <c r="L4424" s="17"/>
    </row>
    <row r="4425" spans="8:12">
      <c r="H4425" s="16"/>
      <c r="I4425" s="17"/>
      <c r="J4425" s="17"/>
      <c r="K4425" s="17"/>
      <c r="L4425" s="17"/>
    </row>
    <row r="4426" spans="8:12">
      <c r="H4426" s="16"/>
      <c r="I4426" s="17"/>
      <c r="J4426" s="17"/>
      <c r="K4426" s="17"/>
      <c r="L4426" s="17"/>
    </row>
    <row r="4427" spans="8:12">
      <c r="H4427" s="16"/>
      <c r="I4427" s="17"/>
      <c r="J4427" s="17"/>
      <c r="K4427" s="17"/>
      <c r="L4427" s="17"/>
    </row>
    <row r="4428" spans="8:12">
      <c r="H4428" s="16"/>
      <c r="I4428" s="17"/>
      <c r="J4428" s="17"/>
      <c r="K4428" s="17"/>
      <c r="L4428" s="17"/>
    </row>
    <row r="4429" spans="8:12">
      <c r="H4429" s="16"/>
      <c r="I4429" s="17"/>
      <c r="J4429" s="17"/>
      <c r="K4429" s="17"/>
      <c r="L4429" s="17"/>
    </row>
    <row r="4430" spans="8:12">
      <c r="H4430" s="16"/>
      <c r="I4430" s="17"/>
      <c r="J4430" s="17"/>
      <c r="K4430" s="17"/>
      <c r="L4430" s="17"/>
    </row>
    <row r="4431" spans="8:12">
      <c r="H4431" s="16"/>
      <c r="I4431" s="17"/>
      <c r="J4431" s="17"/>
      <c r="K4431" s="17"/>
      <c r="L4431" s="17"/>
    </row>
    <row r="4432" spans="8:12">
      <c r="H4432" s="16"/>
      <c r="I4432" s="17"/>
      <c r="J4432" s="17"/>
      <c r="K4432" s="17"/>
      <c r="L4432" s="17"/>
    </row>
    <row r="4433" spans="8:12">
      <c r="H4433" s="16"/>
      <c r="I4433" s="17"/>
      <c r="J4433" s="17"/>
      <c r="K4433" s="17"/>
      <c r="L4433" s="17"/>
    </row>
    <row r="4434" spans="8:12">
      <c r="H4434" s="16"/>
      <c r="I4434" s="17"/>
      <c r="J4434" s="17"/>
      <c r="K4434" s="17"/>
      <c r="L4434" s="17"/>
    </row>
    <row r="4435" spans="8:12">
      <c r="H4435" s="16"/>
      <c r="I4435" s="17"/>
      <c r="J4435" s="17"/>
      <c r="K4435" s="17"/>
      <c r="L4435" s="17"/>
    </row>
    <row r="4436" spans="8:12">
      <c r="H4436" s="16"/>
      <c r="I4436" s="17"/>
      <c r="J4436" s="17"/>
      <c r="K4436" s="17"/>
      <c r="L4436" s="17"/>
    </row>
    <row r="4437" spans="8:12">
      <c r="H4437" s="16"/>
      <c r="I4437" s="17"/>
      <c r="J4437" s="17"/>
      <c r="K4437" s="17"/>
      <c r="L4437" s="17"/>
    </row>
    <row r="4438" spans="8:12">
      <c r="H4438" s="16"/>
      <c r="I4438" s="17"/>
      <c r="J4438" s="17"/>
      <c r="K4438" s="17"/>
      <c r="L4438" s="17"/>
    </row>
    <row r="4439" spans="8:12">
      <c r="H4439" s="16"/>
      <c r="I4439" s="17"/>
      <c r="J4439" s="17"/>
      <c r="K4439" s="17"/>
      <c r="L4439" s="17"/>
    </row>
    <row r="4440" spans="8:12">
      <c r="H4440" s="16"/>
      <c r="I4440" s="17"/>
      <c r="J4440" s="17"/>
      <c r="K4440" s="17"/>
      <c r="L4440" s="17"/>
    </row>
    <row r="4441" spans="8:12">
      <c r="H4441" s="16"/>
      <c r="I4441" s="17"/>
      <c r="J4441" s="17"/>
      <c r="K4441" s="17"/>
      <c r="L4441" s="17"/>
    </row>
    <row r="4442" spans="8:12">
      <c r="H4442" s="16"/>
      <c r="I4442" s="17"/>
      <c r="J4442" s="17"/>
      <c r="K4442" s="17"/>
      <c r="L4442" s="17"/>
    </row>
    <row r="4443" spans="8:12">
      <c r="H4443" s="16"/>
      <c r="I4443" s="17"/>
      <c r="J4443" s="17"/>
      <c r="K4443" s="17"/>
      <c r="L4443" s="17"/>
    </row>
    <row r="4444" spans="8:12">
      <c r="H4444" s="16"/>
      <c r="I4444" s="17"/>
      <c r="J4444" s="17"/>
      <c r="K4444" s="17"/>
      <c r="L4444" s="17"/>
    </row>
    <row r="4445" spans="8:12">
      <c r="H4445" s="16"/>
      <c r="I4445" s="17"/>
      <c r="J4445" s="17"/>
      <c r="K4445" s="17"/>
      <c r="L4445" s="17"/>
    </row>
    <row r="4446" spans="8:12">
      <c r="H4446" s="16"/>
      <c r="I4446" s="17"/>
      <c r="J4446" s="17"/>
      <c r="K4446" s="17"/>
      <c r="L4446" s="17"/>
    </row>
    <row r="4447" spans="8:12">
      <c r="H4447" s="16"/>
      <c r="I4447" s="17"/>
      <c r="J4447" s="17"/>
      <c r="K4447" s="17"/>
      <c r="L4447" s="17"/>
    </row>
    <row r="4448" spans="8:12">
      <c r="H4448" s="16"/>
      <c r="I4448" s="17"/>
      <c r="J4448" s="17"/>
      <c r="K4448" s="17"/>
      <c r="L4448" s="17"/>
    </row>
    <row r="4449" spans="8:12">
      <c r="H4449" s="16"/>
      <c r="I4449" s="17"/>
      <c r="J4449" s="17"/>
      <c r="K4449" s="17"/>
      <c r="L4449" s="17"/>
    </row>
    <row r="4450" spans="8:12">
      <c r="H4450" s="16"/>
      <c r="I4450" s="17"/>
      <c r="J4450" s="17"/>
      <c r="K4450" s="17"/>
      <c r="L4450" s="17"/>
    </row>
    <row r="4451" spans="8:12">
      <c r="H4451" s="16"/>
      <c r="I4451" s="17"/>
      <c r="J4451" s="17"/>
      <c r="K4451" s="17"/>
      <c r="L4451" s="17"/>
    </row>
    <row r="4452" spans="8:12">
      <c r="H4452" s="16"/>
      <c r="I4452" s="17"/>
      <c r="J4452" s="17"/>
      <c r="K4452" s="17"/>
      <c r="L4452" s="17"/>
    </row>
    <row r="4453" spans="8:12">
      <c r="H4453" s="16"/>
      <c r="I4453" s="17"/>
      <c r="J4453" s="17"/>
      <c r="K4453" s="17"/>
      <c r="L4453" s="17"/>
    </row>
    <row r="4454" spans="8:12">
      <c r="H4454" s="16"/>
      <c r="I4454" s="17"/>
      <c r="J4454" s="17"/>
      <c r="K4454" s="17"/>
      <c r="L4454" s="17"/>
    </row>
    <row r="4455" spans="8:12">
      <c r="H4455" s="16"/>
      <c r="I4455" s="17"/>
      <c r="J4455" s="17"/>
      <c r="K4455" s="17"/>
      <c r="L4455" s="17"/>
    </row>
    <row r="4456" spans="8:12">
      <c r="H4456" s="16"/>
      <c r="I4456" s="17"/>
      <c r="J4456" s="17"/>
      <c r="K4456" s="17"/>
      <c r="L4456" s="17"/>
    </row>
    <row r="4457" spans="8:12">
      <c r="H4457" s="16"/>
      <c r="I4457" s="17"/>
      <c r="J4457" s="17"/>
      <c r="K4457" s="17"/>
      <c r="L4457" s="17"/>
    </row>
    <row r="4458" spans="8:12">
      <c r="H4458" s="16"/>
      <c r="I4458" s="17"/>
      <c r="J4458" s="17"/>
      <c r="K4458" s="17"/>
      <c r="L4458" s="17"/>
    </row>
    <row r="4459" spans="8:12">
      <c r="H4459" s="16"/>
      <c r="I4459" s="17"/>
      <c r="J4459" s="17"/>
      <c r="K4459" s="17"/>
      <c r="L4459" s="17"/>
    </row>
    <row r="4460" spans="8:12">
      <c r="H4460" s="16"/>
      <c r="I4460" s="17"/>
      <c r="J4460" s="17"/>
      <c r="K4460" s="17"/>
      <c r="L4460" s="17"/>
    </row>
    <row r="4461" spans="8:12">
      <c r="H4461" s="16"/>
      <c r="I4461" s="17"/>
      <c r="J4461" s="17"/>
      <c r="K4461" s="17"/>
      <c r="L4461" s="17"/>
    </row>
    <row r="4462" spans="8:12">
      <c r="H4462" s="16"/>
      <c r="I4462" s="17"/>
      <c r="J4462" s="17"/>
      <c r="K4462" s="17"/>
      <c r="L4462" s="17"/>
    </row>
    <row r="4463" spans="8:12">
      <c r="H4463" s="16"/>
      <c r="I4463" s="17"/>
      <c r="J4463" s="17"/>
      <c r="K4463" s="17"/>
      <c r="L4463" s="17"/>
    </row>
    <row r="4464" spans="8:12">
      <c r="H4464" s="16"/>
      <c r="I4464" s="17"/>
      <c r="J4464" s="17"/>
      <c r="K4464" s="17"/>
      <c r="L4464" s="17"/>
    </row>
    <row r="4465" spans="8:12">
      <c r="H4465" s="16"/>
      <c r="I4465" s="17"/>
      <c r="J4465" s="17"/>
      <c r="K4465" s="17"/>
      <c r="L4465" s="17"/>
    </row>
    <row r="4466" spans="8:12">
      <c r="H4466" s="16"/>
      <c r="I4466" s="17"/>
      <c r="J4466" s="17"/>
      <c r="K4466" s="17"/>
      <c r="L4466" s="17"/>
    </row>
    <row r="4467" spans="8:12">
      <c r="H4467" s="16"/>
      <c r="I4467" s="17"/>
      <c r="J4467" s="17"/>
      <c r="K4467" s="17"/>
      <c r="L4467" s="17"/>
    </row>
    <row r="4468" spans="8:12">
      <c r="H4468" s="16"/>
      <c r="I4468" s="17"/>
      <c r="J4468" s="17"/>
      <c r="K4468" s="17"/>
      <c r="L4468" s="17"/>
    </row>
    <row r="4469" spans="8:12">
      <c r="H4469" s="16"/>
      <c r="I4469" s="17"/>
      <c r="J4469" s="17"/>
      <c r="K4469" s="17"/>
      <c r="L4469" s="17"/>
    </row>
    <row r="4470" spans="8:12">
      <c r="H4470" s="16"/>
      <c r="I4470" s="17"/>
      <c r="J4470" s="17"/>
      <c r="K4470" s="17"/>
      <c r="L4470" s="17"/>
    </row>
    <row r="4471" spans="8:12">
      <c r="H4471" s="16"/>
      <c r="I4471" s="17"/>
      <c r="J4471" s="17"/>
      <c r="K4471" s="17"/>
      <c r="L4471" s="17"/>
    </row>
    <row r="4472" spans="8:12">
      <c r="H4472" s="16"/>
      <c r="I4472" s="17"/>
      <c r="J4472" s="17"/>
      <c r="K4472" s="17"/>
      <c r="L4472" s="17"/>
    </row>
    <row r="4473" spans="8:12">
      <c r="H4473" s="16"/>
      <c r="I4473" s="17"/>
      <c r="J4473" s="17"/>
      <c r="K4473" s="17"/>
      <c r="L4473" s="17"/>
    </row>
    <row r="4474" spans="8:12">
      <c r="H4474" s="16"/>
      <c r="I4474" s="17"/>
      <c r="J4474" s="17"/>
      <c r="K4474" s="17"/>
      <c r="L4474" s="17"/>
    </row>
    <row r="4475" spans="8:12">
      <c r="H4475" s="16"/>
      <c r="I4475" s="17"/>
      <c r="J4475" s="17"/>
      <c r="K4475" s="17"/>
      <c r="L4475" s="17"/>
    </row>
    <row r="4476" spans="8:12">
      <c r="H4476" s="16"/>
      <c r="I4476" s="17"/>
      <c r="J4476" s="17"/>
      <c r="K4476" s="17"/>
      <c r="L4476" s="17"/>
    </row>
    <row r="4477" spans="8:12">
      <c r="H4477" s="16"/>
      <c r="I4477" s="17"/>
      <c r="J4477" s="17"/>
      <c r="K4477" s="17"/>
      <c r="L4477" s="17"/>
    </row>
    <row r="4478" spans="8:12">
      <c r="H4478" s="16"/>
      <c r="I4478" s="17"/>
      <c r="J4478" s="17"/>
      <c r="K4478" s="17"/>
      <c r="L4478" s="17"/>
    </row>
    <row r="4479" spans="8:12">
      <c r="H4479" s="16"/>
      <c r="I4479" s="17"/>
      <c r="J4479" s="17"/>
      <c r="K4479" s="17"/>
      <c r="L4479" s="17"/>
    </row>
    <row r="4480" spans="8:12">
      <c r="H4480" s="16"/>
      <c r="I4480" s="17"/>
      <c r="J4480" s="17"/>
      <c r="K4480" s="17"/>
      <c r="L4480" s="17"/>
    </row>
    <row r="4481" spans="8:12">
      <c r="H4481" s="16"/>
      <c r="I4481" s="17"/>
      <c r="J4481" s="17"/>
      <c r="K4481" s="17"/>
      <c r="L4481" s="17"/>
    </row>
    <row r="4482" spans="8:12">
      <c r="H4482" s="16"/>
      <c r="I4482" s="17"/>
      <c r="J4482" s="17"/>
      <c r="K4482" s="17"/>
      <c r="L4482" s="17"/>
    </row>
    <row r="4483" spans="8:12">
      <c r="H4483" s="16"/>
      <c r="I4483" s="17"/>
      <c r="J4483" s="17"/>
      <c r="K4483" s="17"/>
      <c r="L4483" s="17"/>
    </row>
    <row r="4484" spans="8:12">
      <c r="H4484" s="16"/>
      <c r="I4484" s="17"/>
      <c r="J4484" s="17"/>
      <c r="K4484" s="17"/>
      <c r="L4484" s="17"/>
    </row>
    <row r="4485" spans="8:12">
      <c r="H4485" s="16"/>
      <c r="I4485" s="17"/>
      <c r="J4485" s="17"/>
      <c r="K4485" s="17"/>
      <c r="L4485" s="17"/>
    </row>
    <row r="4486" spans="8:12">
      <c r="H4486" s="16"/>
      <c r="I4486" s="17"/>
      <c r="J4486" s="17"/>
      <c r="K4486" s="17"/>
      <c r="L4486" s="17"/>
    </row>
    <row r="4487" spans="8:12">
      <c r="H4487" s="16"/>
      <c r="I4487" s="17"/>
      <c r="J4487" s="17"/>
      <c r="K4487" s="17"/>
      <c r="L4487" s="17"/>
    </row>
    <row r="4488" spans="8:12">
      <c r="H4488" s="16"/>
      <c r="I4488" s="17"/>
      <c r="J4488" s="17"/>
      <c r="K4488" s="17"/>
      <c r="L4488" s="17"/>
    </row>
    <row r="4489" spans="8:12">
      <c r="H4489" s="16"/>
      <c r="I4489" s="17"/>
      <c r="J4489" s="17"/>
      <c r="K4489" s="17"/>
      <c r="L4489" s="17"/>
    </row>
    <row r="4490" spans="8:12">
      <c r="H4490" s="16"/>
      <c r="I4490" s="17"/>
      <c r="J4490" s="17"/>
      <c r="K4490" s="17"/>
      <c r="L4490" s="17"/>
    </row>
    <row r="4491" spans="8:12">
      <c r="H4491" s="16"/>
      <c r="I4491" s="17"/>
      <c r="J4491" s="17"/>
      <c r="K4491" s="17"/>
      <c r="L4491" s="17"/>
    </row>
    <row r="4492" spans="8:12">
      <c r="H4492" s="16"/>
      <c r="I4492" s="17"/>
      <c r="J4492" s="17"/>
      <c r="K4492" s="17"/>
      <c r="L4492" s="17"/>
    </row>
    <row r="4493" spans="8:12">
      <c r="H4493" s="16"/>
      <c r="I4493" s="17"/>
      <c r="J4493" s="17"/>
      <c r="K4493" s="17"/>
      <c r="L4493" s="17"/>
    </row>
    <row r="4494" spans="8:12">
      <c r="H4494" s="16"/>
      <c r="I4494" s="17"/>
      <c r="J4494" s="17"/>
      <c r="K4494" s="17"/>
      <c r="L4494" s="17"/>
    </row>
    <row r="4495" spans="8:12">
      <c r="H4495" s="16"/>
      <c r="I4495" s="17"/>
      <c r="J4495" s="17"/>
      <c r="K4495" s="17"/>
      <c r="L4495" s="17"/>
    </row>
    <row r="4496" spans="8:12">
      <c r="H4496" s="16"/>
      <c r="I4496" s="17"/>
      <c r="J4496" s="17"/>
      <c r="K4496" s="17"/>
      <c r="L4496" s="17"/>
    </row>
    <row r="4497" spans="8:12">
      <c r="H4497" s="16"/>
      <c r="I4497" s="17"/>
      <c r="J4497" s="17"/>
      <c r="K4497" s="17"/>
      <c r="L4497" s="17"/>
    </row>
    <row r="4498" spans="8:12">
      <c r="H4498" s="16"/>
      <c r="I4498" s="17"/>
      <c r="J4498" s="17"/>
      <c r="K4498" s="17"/>
      <c r="L4498" s="17"/>
    </row>
    <row r="4499" spans="8:12">
      <c r="H4499" s="16"/>
      <c r="I4499" s="17"/>
      <c r="J4499" s="17"/>
      <c r="K4499" s="17"/>
      <c r="L4499" s="17"/>
    </row>
    <row r="4500" spans="8:12">
      <c r="H4500" s="16"/>
      <c r="I4500" s="17"/>
      <c r="J4500" s="17"/>
      <c r="K4500" s="17"/>
      <c r="L4500" s="17"/>
    </row>
    <row r="4501" spans="8:12">
      <c r="H4501" s="16"/>
      <c r="I4501" s="17"/>
      <c r="J4501" s="17"/>
      <c r="K4501" s="17"/>
      <c r="L4501" s="17"/>
    </row>
    <row r="4502" spans="8:12">
      <c r="H4502" s="16"/>
      <c r="I4502" s="17"/>
      <c r="J4502" s="17"/>
      <c r="K4502" s="17"/>
      <c r="L4502" s="17"/>
    </row>
    <row r="4503" spans="8:12">
      <c r="H4503" s="16"/>
      <c r="I4503" s="17"/>
      <c r="J4503" s="17"/>
      <c r="K4503" s="17"/>
      <c r="L4503" s="17"/>
    </row>
    <row r="4504" spans="8:12">
      <c r="H4504" s="16"/>
      <c r="I4504" s="17"/>
      <c r="J4504" s="17"/>
      <c r="K4504" s="17"/>
      <c r="L4504" s="17"/>
    </row>
    <row r="4505" spans="8:12">
      <c r="H4505" s="16"/>
      <c r="I4505" s="17"/>
      <c r="J4505" s="17"/>
      <c r="K4505" s="17"/>
      <c r="L4505" s="17"/>
    </row>
    <row r="4506" spans="8:12">
      <c r="H4506" s="16"/>
      <c r="I4506" s="17"/>
      <c r="J4506" s="17"/>
      <c r="K4506" s="17"/>
      <c r="L4506" s="17"/>
    </row>
    <row r="4507" spans="8:12">
      <c r="H4507" s="16"/>
      <c r="I4507" s="17"/>
      <c r="J4507" s="17"/>
      <c r="K4507" s="17"/>
      <c r="L4507" s="17"/>
    </row>
    <row r="4508" spans="8:12">
      <c r="H4508" s="16"/>
      <c r="I4508" s="17"/>
      <c r="J4508" s="17"/>
      <c r="K4508" s="17"/>
      <c r="L4508" s="17"/>
    </row>
    <row r="4509" spans="8:12">
      <c r="H4509" s="16"/>
      <c r="I4509" s="17"/>
      <c r="J4509" s="17"/>
      <c r="K4509" s="17"/>
      <c r="L4509" s="17"/>
    </row>
    <row r="4510" spans="8:12">
      <c r="H4510" s="16"/>
      <c r="I4510" s="17"/>
      <c r="J4510" s="17"/>
      <c r="K4510" s="17"/>
      <c r="L4510" s="17"/>
    </row>
    <row r="4511" spans="8:12">
      <c r="H4511" s="16"/>
      <c r="I4511" s="17"/>
      <c r="J4511" s="17"/>
      <c r="K4511" s="17"/>
      <c r="L4511" s="17"/>
    </row>
    <row r="4512" spans="8:12">
      <c r="H4512" s="16"/>
      <c r="I4512" s="17"/>
      <c r="J4512" s="17"/>
      <c r="K4512" s="17"/>
      <c r="L4512" s="17"/>
    </row>
    <row r="4513" spans="8:12">
      <c r="H4513" s="16"/>
      <c r="I4513" s="17"/>
      <c r="J4513" s="17"/>
      <c r="K4513" s="17"/>
      <c r="L4513" s="17"/>
    </row>
    <row r="4514" spans="8:12">
      <c r="H4514" s="16"/>
      <c r="I4514" s="17"/>
      <c r="J4514" s="17"/>
      <c r="K4514" s="17"/>
      <c r="L4514" s="17"/>
    </row>
    <row r="4515" spans="8:12">
      <c r="H4515" s="16"/>
      <c r="I4515" s="17"/>
      <c r="J4515" s="17"/>
      <c r="K4515" s="17"/>
      <c r="L4515" s="17"/>
    </row>
    <row r="4516" spans="8:12">
      <c r="H4516" s="16"/>
      <c r="I4516" s="17"/>
      <c r="J4516" s="17"/>
      <c r="K4516" s="17"/>
      <c r="L4516" s="17"/>
    </row>
    <row r="4517" spans="8:12">
      <c r="H4517" s="16"/>
      <c r="I4517" s="17"/>
      <c r="J4517" s="17"/>
      <c r="K4517" s="17"/>
      <c r="L4517" s="17"/>
    </row>
    <row r="4518" spans="8:12">
      <c r="H4518" s="16"/>
      <c r="I4518" s="17"/>
      <c r="J4518" s="17"/>
      <c r="K4518" s="17"/>
      <c r="L4518" s="17"/>
    </row>
    <row r="4519" spans="8:12">
      <c r="H4519" s="16"/>
      <c r="I4519" s="17"/>
      <c r="J4519" s="17"/>
      <c r="K4519" s="17"/>
      <c r="L4519" s="17"/>
    </row>
    <row r="4520" spans="8:12">
      <c r="H4520" s="16"/>
      <c r="I4520" s="17"/>
      <c r="J4520" s="17"/>
      <c r="K4520" s="17"/>
      <c r="L4520" s="17"/>
    </row>
    <row r="4521" spans="8:12">
      <c r="H4521" s="16"/>
      <c r="I4521" s="17"/>
      <c r="J4521" s="17"/>
      <c r="K4521" s="17"/>
      <c r="L4521" s="17"/>
    </row>
    <row r="4522" spans="8:12">
      <c r="H4522" s="16"/>
      <c r="I4522" s="17"/>
      <c r="J4522" s="17"/>
      <c r="K4522" s="17"/>
      <c r="L4522" s="17"/>
    </row>
    <row r="4523" spans="8:12">
      <c r="H4523" s="16"/>
      <c r="I4523" s="17"/>
      <c r="J4523" s="17"/>
      <c r="K4523" s="17"/>
      <c r="L4523" s="17"/>
    </row>
    <row r="4524" spans="8:12">
      <c r="H4524" s="16"/>
      <c r="I4524" s="17"/>
      <c r="J4524" s="17"/>
      <c r="K4524" s="17"/>
      <c r="L4524" s="17"/>
    </row>
    <row r="4525" spans="8:12">
      <c r="H4525" s="16"/>
      <c r="I4525" s="17"/>
      <c r="J4525" s="17"/>
      <c r="K4525" s="17"/>
      <c r="L4525" s="17"/>
    </row>
    <row r="4526" spans="8:12">
      <c r="H4526" s="16"/>
      <c r="I4526" s="17"/>
      <c r="J4526" s="17"/>
      <c r="K4526" s="17"/>
      <c r="L4526" s="17"/>
    </row>
    <row r="4527" spans="8:12">
      <c r="H4527" s="16"/>
      <c r="I4527" s="17"/>
      <c r="J4527" s="17"/>
      <c r="K4527" s="17"/>
      <c r="L4527" s="17"/>
    </row>
    <row r="4528" spans="8:12">
      <c r="H4528" s="16"/>
      <c r="I4528" s="17"/>
      <c r="J4528" s="17"/>
      <c r="K4528" s="17"/>
      <c r="L4528" s="17"/>
    </row>
    <row r="4529" spans="8:12">
      <c r="H4529" s="16"/>
      <c r="I4529" s="17"/>
      <c r="J4529" s="17"/>
      <c r="K4529" s="17"/>
      <c r="L4529" s="17"/>
    </row>
    <row r="4530" spans="8:12">
      <c r="H4530" s="16"/>
      <c r="I4530" s="17"/>
      <c r="J4530" s="17"/>
      <c r="K4530" s="17"/>
      <c r="L4530" s="17"/>
    </row>
    <row r="4531" spans="8:12">
      <c r="H4531" s="16"/>
      <c r="I4531" s="17"/>
      <c r="J4531" s="17"/>
      <c r="K4531" s="17"/>
      <c r="L4531" s="17"/>
    </row>
    <row r="4532" spans="8:12">
      <c r="H4532" s="16"/>
      <c r="I4532" s="17"/>
      <c r="J4532" s="17"/>
      <c r="K4532" s="17"/>
      <c r="L4532" s="17"/>
    </row>
    <row r="4533" spans="8:12">
      <c r="H4533" s="16"/>
      <c r="I4533" s="17"/>
      <c r="J4533" s="17"/>
      <c r="K4533" s="17"/>
      <c r="L4533" s="17"/>
    </row>
    <row r="4534" spans="8:12">
      <c r="H4534" s="16"/>
      <c r="I4534" s="17"/>
      <c r="J4534" s="17"/>
      <c r="K4534" s="17"/>
      <c r="L4534" s="17"/>
    </row>
    <row r="4535" spans="8:12">
      <c r="H4535" s="16"/>
      <c r="I4535" s="17"/>
      <c r="J4535" s="17"/>
      <c r="K4535" s="17"/>
      <c r="L4535" s="17"/>
    </row>
    <row r="4536" spans="8:12">
      <c r="H4536" s="16"/>
      <c r="I4536" s="17"/>
      <c r="J4536" s="17"/>
      <c r="K4536" s="17"/>
      <c r="L4536" s="17"/>
    </row>
    <row r="4537" spans="8:12">
      <c r="H4537" s="16"/>
      <c r="I4537" s="17"/>
      <c r="J4537" s="17"/>
      <c r="K4537" s="17"/>
      <c r="L4537" s="17"/>
    </row>
    <row r="4538" spans="8:12">
      <c r="H4538" s="16"/>
      <c r="I4538" s="17"/>
      <c r="J4538" s="17"/>
      <c r="K4538" s="17"/>
      <c r="L4538" s="17"/>
    </row>
    <row r="4539" spans="8:12">
      <c r="H4539" s="16"/>
      <c r="I4539" s="17"/>
      <c r="J4539" s="17"/>
      <c r="K4539" s="17"/>
      <c r="L4539" s="17"/>
    </row>
    <row r="4540" spans="8:12">
      <c r="H4540" s="16"/>
      <c r="I4540" s="17"/>
      <c r="J4540" s="17"/>
      <c r="K4540" s="17"/>
      <c r="L4540" s="17"/>
    </row>
    <row r="4541" spans="8:12">
      <c r="H4541" s="16"/>
      <c r="I4541" s="17"/>
      <c r="J4541" s="17"/>
      <c r="K4541" s="17"/>
      <c r="L4541" s="17"/>
    </row>
    <row r="4542" spans="8:12">
      <c r="H4542" s="16"/>
      <c r="I4542" s="17"/>
      <c r="J4542" s="17"/>
      <c r="K4542" s="17"/>
      <c r="L4542" s="17"/>
    </row>
    <row r="4543" spans="8:12">
      <c r="H4543" s="16"/>
      <c r="I4543" s="17"/>
      <c r="J4543" s="17"/>
      <c r="K4543" s="17"/>
      <c r="L4543" s="17"/>
    </row>
    <row r="4544" spans="8:12">
      <c r="H4544" s="16"/>
      <c r="I4544" s="17"/>
      <c r="J4544" s="17"/>
      <c r="K4544" s="17"/>
      <c r="L4544" s="17"/>
    </row>
    <row r="4545" spans="8:12">
      <c r="H4545" s="16"/>
      <c r="I4545" s="17"/>
      <c r="J4545" s="17"/>
      <c r="K4545" s="17"/>
      <c r="L4545" s="17"/>
    </row>
    <row r="4546" spans="8:12">
      <c r="H4546" s="16"/>
      <c r="I4546" s="17"/>
      <c r="J4546" s="17"/>
      <c r="K4546" s="17"/>
      <c r="L4546" s="17"/>
    </row>
    <row r="4547" spans="8:12">
      <c r="H4547" s="16"/>
      <c r="I4547" s="17"/>
      <c r="J4547" s="17"/>
      <c r="K4547" s="17"/>
      <c r="L4547" s="17"/>
    </row>
    <row r="4548" spans="8:12">
      <c r="H4548" s="16"/>
      <c r="I4548" s="17"/>
      <c r="J4548" s="17"/>
      <c r="K4548" s="17"/>
      <c r="L4548" s="17"/>
    </row>
    <row r="4549" spans="8:12">
      <c r="H4549" s="16"/>
      <c r="I4549" s="17"/>
      <c r="J4549" s="17"/>
      <c r="K4549" s="17"/>
      <c r="L4549" s="17"/>
    </row>
    <row r="4550" spans="8:12">
      <c r="H4550" s="16"/>
      <c r="I4550" s="17"/>
      <c r="J4550" s="17"/>
      <c r="K4550" s="17"/>
      <c r="L4550" s="17"/>
    </row>
    <row r="4551" spans="8:12">
      <c r="H4551" s="16"/>
      <c r="I4551" s="17"/>
      <c r="J4551" s="17"/>
      <c r="K4551" s="17"/>
      <c r="L4551" s="17"/>
    </row>
    <row r="4552" spans="8:12">
      <c r="H4552" s="16"/>
      <c r="I4552" s="17"/>
      <c r="J4552" s="17"/>
      <c r="K4552" s="17"/>
      <c r="L4552" s="17"/>
    </row>
    <row r="4553" spans="8:12">
      <c r="H4553" s="16"/>
      <c r="I4553" s="17"/>
      <c r="J4553" s="17"/>
      <c r="K4553" s="17"/>
      <c r="L4553" s="17"/>
    </row>
    <row r="4554" spans="8:12">
      <c r="H4554" s="16"/>
      <c r="I4554" s="17"/>
      <c r="J4554" s="17"/>
      <c r="K4554" s="17"/>
      <c r="L4554" s="17"/>
    </row>
    <row r="4555" spans="8:12">
      <c r="H4555" s="16"/>
      <c r="I4555" s="17"/>
      <c r="J4555" s="17"/>
      <c r="K4555" s="17"/>
      <c r="L4555" s="17"/>
    </row>
    <row r="4556" spans="8:12">
      <c r="H4556" s="16"/>
      <c r="I4556" s="17"/>
      <c r="J4556" s="17"/>
      <c r="K4556" s="17"/>
      <c r="L4556" s="17"/>
    </row>
    <row r="4557" spans="8:12">
      <c r="H4557" s="16"/>
      <c r="I4557" s="17"/>
      <c r="J4557" s="17"/>
      <c r="K4557" s="17"/>
      <c r="L4557" s="17"/>
    </row>
    <row r="4558" spans="8:12">
      <c r="H4558" s="16"/>
      <c r="I4558" s="17"/>
      <c r="J4558" s="17"/>
      <c r="K4558" s="17"/>
      <c r="L4558" s="17"/>
    </row>
    <row r="4559" spans="8:12">
      <c r="H4559" s="16"/>
      <c r="I4559" s="17"/>
      <c r="J4559" s="17"/>
      <c r="K4559" s="17"/>
      <c r="L4559" s="17"/>
    </row>
    <row r="4560" spans="8:12">
      <c r="H4560" s="16"/>
      <c r="I4560" s="17"/>
      <c r="J4560" s="17"/>
      <c r="K4560" s="17"/>
      <c r="L4560" s="17"/>
    </row>
    <row r="4561" spans="8:12">
      <c r="H4561" s="16"/>
      <c r="I4561" s="17"/>
      <c r="J4561" s="17"/>
      <c r="K4561" s="17"/>
      <c r="L4561" s="17"/>
    </row>
    <row r="4562" spans="8:12">
      <c r="H4562" s="16"/>
      <c r="I4562" s="17"/>
      <c r="J4562" s="17"/>
      <c r="K4562" s="17"/>
      <c r="L4562" s="17"/>
    </row>
    <row r="4563" spans="8:12">
      <c r="H4563" s="16"/>
      <c r="I4563" s="17"/>
      <c r="J4563" s="17"/>
      <c r="K4563" s="17"/>
      <c r="L4563" s="17"/>
    </row>
    <row r="4564" spans="8:12">
      <c r="H4564" s="16"/>
      <c r="I4564" s="17"/>
      <c r="J4564" s="17"/>
      <c r="K4564" s="17"/>
      <c r="L4564" s="17"/>
    </row>
    <row r="4565" spans="8:12">
      <c r="H4565" s="16"/>
      <c r="I4565" s="17"/>
      <c r="J4565" s="17"/>
      <c r="K4565" s="17"/>
      <c r="L4565" s="17"/>
    </row>
    <row r="4566" spans="8:12">
      <c r="H4566" s="16"/>
      <c r="I4566" s="17"/>
      <c r="J4566" s="17"/>
      <c r="K4566" s="17"/>
      <c r="L4566" s="17"/>
    </row>
    <row r="4567" spans="8:12">
      <c r="H4567" s="16"/>
      <c r="I4567" s="17"/>
      <c r="J4567" s="17"/>
      <c r="K4567" s="17"/>
      <c r="L4567" s="17"/>
    </row>
    <row r="4568" spans="8:12">
      <c r="H4568" s="16"/>
      <c r="I4568" s="17"/>
      <c r="J4568" s="17"/>
      <c r="K4568" s="17"/>
      <c r="L4568" s="17"/>
    </row>
    <row r="4569" spans="8:12">
      <c r="H4569" s="16"/>
      <c r="I4569" s="17"/>
      <c r="J4569" s="17"/>
      <c r="K4569" s="17"/>
      <c r="L4569" s="17"/>
    </row>
    <row r="4570" spans="8:12">
      <c r="H4570" s="16"/>
      <c r="I4570" s="17"/>
      <c r="J4570" s="17"/>
      <c r="K4570" s="17"/>
      <c r="L4570" s="17"/>
    </row>
    <row r="4571" spans="8:12">
      <c r="H4571" s="16"/>
      <c r="I4571" s="17"/>
      <c r="J4571" s="17"/>
      <c r="K4571" s="17"/>
      <c r="L4571" s="17"/>
    </row>
    <row r="4572" spans="8:12">
      <c r="H4572" s="16"/>
      <c r="I4572" s="17"/>
      <c r="J4572" s="17"/>
      <c r="K4572" s="17"/>
      <c r="L4572" s="17"/>
    </row>
    <row r="4573" spans="8:12">
      <c r="H4573" s="16"/>
      <c r="I4573" s="17"/>
      <c r="J4573" s="17"/>
      <c r="K4573" s="17"/>
      <c r="L4573" s="17"/>
    </row>
    <row r="4574" spans="8:12">
      <c r="H4574" s="16"/>
      <c r="I4574" s="17"/>
      <c r="J4574" s="17"/>
      <c r="K4574" s="17"/>
      <c r="L4574" s="17"/>
    </row>
    <row r="4575" spans="8:12">
      <c r="H4575" s="16"/>
      <c r="I4575" s="17"/>
      <c r="J4575" s="17"/>
      <c r="K4575" s="17"/>
      <c r="L4575" s="17"/>
    </row>
    <row r="4576" spans="8:12">
      <c r="H4576" s="16"/>
      <c r="I4576" s="17"/>
      <c r="J4576" s="17"/>
      <c r="K4576" s="17"/>
      <c r="L4576" s="17"/>
    </row>
    <row r="4577" spans="8:12">
      <c r="H4577" s="16"/>
      <c r="I4577" s="17"/>
      <c r="J4577" s="17"/>
      <c r="K4577" s="17"/>
      <c r="L4577" s="17"/>
    </row>
    <row r="4578" spans="8:12">
      <c r="H4578" s="16"/>
      <c r="I4578" s="17"/>
      <c r="J4578" s="17"/>
      <c r="K4578" s="17"/>
      <c r="L4578" s="17"/>
    </row>
    <row r="4579" spans="8:12">
      <c r="H4579" s="16"/>
      <c r="I4579" s="17"/>
      <c r="J4579" s="17"/>
      <c r="K4579" s="17"/>
      <c r="L4579" s="17"/>
    </row>
    <row r="4580" spans="8:12">
      <c r="H4580" s="16"/>
      <c r="I4580" s="17"/>
      <c r="J4580" s="17"/>
      <c r="K4580" s="17"/>
      <c r="L4580" s="17"/>
    </row>
    <row r="4581" spans="8:12">
      <c r="H4581" s="16"/>
      <c r="I4581" s="17"/>
      <c r="J4581" s="17"/>
      <c r="K4581" s="17"/>
      <c r="L4581" s="17"/>
    </row>
    <row r="4582" spans="8:12">
      <c r="H4582" s="16"/>
      <c r="I4582" s="17"/>
      <c r="J4582" s="17"/>
      <c r="K4582" s="17"/>
      <c r="L4582" s="17"/>
    </row>
    <row r="4583" spans="8:12">
      <c r="H4583" s="16"/>
      <c r="I4583" s="17"/>
      <c r="J4583" s="17"/>
      <c r="K4583" s="17"/>
      <c r="L4583" s="17"/>
    </row>
    <row r="4584" spans="8:12">
      <c r="H4584" s="16"/>
      <c r="I4584" s="17"/>
      <c r="J4584" s="17"/>
      <c r="K4584" s="17"/>
      <c r="L4584" s="17"/>
    </row>
    <row r="4585" spans="8:12">
      <c r="H4585" s="16"/>
      <c r="I4585" s="17"/>
      <c r="J4585" s="17"/>
      <c r="K4585" s="17"/>
      <c r="L4585" s="17"/>
    </row>
    <row r="4586" spans="8:12">
      <c r="H4586" s="16"/>
      <c r="I4586" s="17"/>
      <c r="J4586" s="17"/>
      <c r="K4586" s="17"/>
      <c r="L4586" s="17"/>
    </row>
    <row r="4587" spans="8:12">
      <c r="H4587" s="16"/>
      <c r="I4587" s="17"/>
      <c r="J4587" s="17"/>
      <c r="K4587" s="17"/>
      <c r="L4587" s="17"/>
    </row>
    <row r="4588" spans="8:12">
      <c r="H4588" s="16"/>
      <c r="I4588" s="17"/>
      <c r="J4588" s="17"/>
      <c r="K4588" s="17"/>
      <c r="L4588" s="17"/>
    </row>
    <row r="4589" spans="8:12">
      <c r="H4589" s="16"/>
      <c r="I4589" s="17"/>
      <c r="J4589" s="17"/>
      <c r="K4589" s="17"/>
      <c r="L4589" s="17"/>
    </row>
    <row r="4590" spans="8:12">
      <c r="H4590" s="16"/>
      <c r="I4590" s="17"/>
      <c r="J4590" s="17"/>
      <c r="K4590" s="17"/>
      <c r="L4590" s="17"/>
    </row>
    <row r="4591" spans="8:12">
      <c r="H4591" s="16"/>
      <c r="I4591" s="17"/>
      <c r="J4591" s="17"/>
      <c r="K4591" s="17"/>
      <c r="L4591" s="17"/>
    </row>
    <row r="4592" spans="8:12">
      <c r="H4592" s="16"/>
      <c r="I4592" s="17"/>
      <c r="J4592" s="17"/>
      <c r="K4592" s="17"/>
      <c r="L4592" s="17"/>
    </row>
    <row r="4593" spans="8:12">
      <c r="H4593" s="16"/>
      <c r="I4593" s="17"/>
      <c r="J4593" s="17"/>
      <c r="K4593" s="17"/>
      <c r="L4593" s="17"/>
    </row>
    <row r="4594" spans="8:12">
      <c r="H4594" s="16"/>
      <c r="I4594" s="17"/>
      <c r="J4594" s="17"/>
      <c r="K4594" s="17"/>
      <c r="L4594" s="17"/>
    </row>
    <row r="4595" spans="8:12">
      <c r="H4595" s="16"/>
      <c r="I4595" s="17"/>
      <c r="J4595" s="17"/>
      <c r="K4595" s="17"/>
      <c r="L4595" s="17"/>
    </row>
    <row r="4596" spans="8:12">
      <c r="H4596" s="16"/>
      <c r="I4596" s="17"/>
      <c r="J4596" s="17"/>
      <c r="K4596" s="17"/>
      <c r="L4596" s="17"/>
    </row>
    <row r="4597" spans="8:12">
      <c r="H4597" s="16"/>
      <c r="I4597" s="17"/>
      <c r="J4597" s="17"/>
      <c r="K4597" s="17"/>
      <c r="L4597" s="17"/>
    </row>
    <row r="4598" spans="8:12">
      <c r="H4598" s="16"/>
      <c r="I4598" s="17"/>
      <c r="J4598" s="17"/>
      <c r="K4598" s="17"/>
      <c r="L4598" s="17"/>
    </row>
    <row r="4599" spans="8:12">
      <c r="H4599" s="16"/>
      <c r="I4599" s="17"/>
      <c r="J4599" s="17"/>
      <c r="K4599" s="17"/>
      <c r="L4599" s="17"/>
    </row>
    <row r="4600" spans="8:12">
      <c r="H4600" s="16"/>
      <c r="I4600" s="17"/>
      <c r="J4600" s="17"/>
      <c r="K4600" s="17"/>
      <c r="L4600" s="17"/>
    </row>
    <row r="4601" spans="8:12">
      <c r="H4601" s="16"/>
      <c r="I4601" s="17"/>
      <c r="J4601" s="17"/>
      <c r="K4601" s="17"/>
      <c r="L4601" s="17"/>
    </row>
    <row r="4602" spans="8:12">
      <c r="H4602" s="16"/>
      <c r="I4602" s="17"/>
      <c r="J4602" s="17"/>
      <c r="K4602" s="17"/>
      <c r="L4602" s="17"/>
    </row>
    <row r="4603" spans="8:12">
      <c r="H4603" s="16"/>
      <c r="I4603" s="17"/>
      <c r="J4603" s="17"/>
      <c r="K4603" s="17"/>
      <c r="L4603" s="17"/>
    </row>
    <row r="4604" spans="8:12">
      <c r="H4604" s="16"/>
      <c r="I4604" s="17"/>
      <c r="J4604" s="17"/>
      <c r="K4604" s="17"/>
      <c r="L4604" s="17"/>
    </row>
    <row r="4605" spans="8:12">
      <c r="H4605" s="16"/>
      <c r="I4605" s="17"/>
      <c r="J4605" s="17"/>
      <c r="K4605" s="17"/>
      <c r="L4605" s="17"/>
    </row>
    <row r="4606" spans="8:12">
      <c r="H4606" s="16"/>
      <c r="I4606" s="17"/>
      <c r="J4606" s="17"/>
      <c r="K4606" s="17"/>
      <c r="L4606" s="17"/>
    </row>
    <row r="4607" spans="8:12">
      <c r="H4607" s="16"/>
      <c r="I4607" s="17"/>
      <c r="J4607" s="17"/>
      <c r="K4607" s="17"/>
      <c r="L4607" s="17"/>
    </row>
    <row r="4608" spans="8:12">
      <c r="H4608" s="16"/>
      <c r="I4608" s="17"/>
      <c r="J4608" s="17"/>
      <c r="K4608" s="17"/>
      <c r="L4608" s="17"/>
    </row>
    <row r="4609" spans="8:12">
      <c r="H4609" s="16"/>
      <c r="I4609" s="17"/>
      <c r="J4609" s="17"/>
      <c r="K4609" s="17"/>
      <c r="L4609" s="17"/>
    </row>
    <row r="4610" spans="8:12">
      <c r="H4610" s="16"/>
      <c r="I4610" s="17"/>
      <c r="J4610" s="17"/>
      <c r="K4610" s="17"/>
      <c r="L4610" s="17"/>
    </row>
    <row r="4611" spans="8:12">
      <c r="H4611" s="16"/>
      <c r="I4611" s="17"/>
      <c r="J4611" s="17"/>
      <c r="K4611" s="17"/>
      <c r="L4611" s="17"/>
    </row>
    <row r="4612" spans="8:12">
      <c r="H4612" s="16"/>
      <c r="I4612" s="17"/>
      <c r="J4612" s="17"/>
      <c r="K4612" s="17"/>
      <c r="L4612" s="17"/>
    </row>
    <row r="4613" spans="8:12">
      <c r="H4613" s="16"/>
      <c r="I4613" s="17"/>
      <c r="J4613" s="17"/>
      <c r="K4613" s="17"/>
      <c r="L4613" s="17"/>
    </row>
    <row r="4614" spans="8:12">
      <c r="H4614" s="16"/>
      <c r="I4614" s="17"/>
      <c r="J4614" s="17"/>
      <c r="K4614" s="17"/>
      <c r="L4614" s="17"/>
    </row>
    <row r="4615" spans="8:12">
      <c r="H4615" s="16"/>
      <c r="I4615" s="17"/>
      <c r="J4615" s="17"/>
      <c r="K4615" s="17"/>
      <c r="L4615" s="17"/>
    </row>
    <row r="4616" spans="8:12">
      <c r="H4616" s="16"/>
      <c r="I4616" s="17"/>
      <c r="J4616" s="17"/>
      <c r="K4616" s="17"/>
      <c r="L4616" s="17"/>
    </row>
    <row r="4617" spans="8:12">
      <c r="H4617" s="16"/>
      <c r="I4617" s="17"/>
      <c r="J4617" s="17"/>
      <c r="K4617" s="17"/>
      <c r="L4617" s="17"/>
    </row>
    <row r="4618" spans="8:12">
      <c r="H4618" s="16"/>
      <c r="I4618" s="17"/>
      <c r="J4618" s="17"/>
      <c r="K4618" s="17"/>
      <c r="L4618" s="17"/>
    </row>
    <row r="4619" spans="8:12">
      <c r="H4619" s="16"/>
      <c r="I4619" s="17"/>
      <c r="J4619" s="17"/>
      <c r="K4619" s="17"/>
      <c r="L4619" s="17"/>
    </row>
    <row r="4620" spans="8:12">
      <c r="H4620" s="16"/>
      <c r="I4620" s="17"/>
      <c r="J4620" s="17"/>
      <c r="K4620" s="17"/>
      <c r="L4620" s="17"/>
    </row>
    <row r="4621" spans="8:12">
      <c r="H4621" s="16"/>
      <c r="I4621" s="17"/>
      <c r="J4621" s="17"/>
      <c r="K4621" s="17"/>
      <c r="L4621" s="17"/>
    </row>
    <row r="4622" spans="8:12">
      <c r="H4622" s="16"/>
      <c r="I4622" s="17"/>
      <c r="J4622" s="17"/>
      <c r="K4622" s="17"/>
      <c r="L4622" s="17"/>
    </row>
    <row r="4623" spans="8:12">
      <c r="H4623" s="16"/>
      <c r="I4623" s="17"/>
      <c r="J4623" s="17"/>
      <c r="K4623" s="17"/>
      <c r="L4623" s="17"/>
    </row>
    <row r="4624" spans="8:12">
      <c r="H4624" s="16"/>
      <c r="I4624" s="17"/>
      <c r="J4624" s="17"/>
      <c r="K4624" s="17"/>
      <c r="L4624" s="17"/>
    </row>
    <row r="4625" spans="8:12">
      <c r="H4625" s="16"/>
      <c r="I4625" s="17"/>
      <c r="J4625" s="17"/>
      <c r="K4625" s="17"/>
      <c r="L4625" s="17"/>
    </row>
    <row r="4626" spans="8:12">
      <c r="H4626" s="16"/>
      <c r="I4626" s="17"/>
      <c r="J4626" s="17"/>
      <c r="K4626" s="17"/>
      <c r="L4626" s="17"/>
    </row>
    <row r="4627" spans="8:12">
      <c r="H4627" s="16"/>
      <c r="I4627" s="17"/>
      <c r="J4627" s="17"/>
      <c r="K4627" s="17"/>
      <c r="L4627" s="17"/>
    </row>
    <row r="4628" spans="8:12">
      <c r="H4628" s="16"/>
      <c r="I4628" s="17"/>
      <c r="J4628" s="17"/>
      <c r="K4628" s="17"/>
      <c r="L4628" s="17"/>
    </row>
    <row r="4629" spans="8:12">
      <c r="H4629" s="16"/>
      <c r="I4629" s="17"/>
      <c r="J4629" s="17"/>
      <c r="K4629" s="17"/>
      <c r="L4629" s="17"/>
    </row>
    <row r="4630" spans="8:12">
      <c r="H4630" s="16"/>
      <c r="I4630" s="17"/>
      <c r="J4630" s="17"/>
      <c r="K4630" s="17"/>
      <c r="L4630" s="17"/>
    </row>
    <row r="4631" spans="8:12">
      <c r="H4631" s="16"/>
      <c r="I4631" s="17"/>
      <c r="J4631" s="17"/>
      <c r="K4631" s="17"/>
      <c r="L4631" s="17"/>
    </row>
    <row r="4632" spans="8:12">
      <c r="H4632" s="16"/>
      <c r="I4632" s="17"/>
      <c r="J4632" s="17"/>
      <c r="K4632" s="17"/>
      <c r="L4632" s="17"/>
    </row>
    <row r="4633" spans="8:12">
      <c r="H4633" s="16"/>
      <c r="I4633" s="17"/>
      <c r="J4633" s="17"/>
      <c r="K4633" s="17"/>
      <c r="L4633" s="17"/>
    </row>
    <row r="4634" spans="8:12">
      <c r="H4634" s="16"/>
      <c r="I4634" s="17"/>
      <c r="J4634" s="17"/>
      <c r="K4634" s="17"/>
      <c r="L4634" s="17"/>
    </row>
    <row r="4635" spans="8:12">
      <c r="H4635" s="16"/>
      <c r="I4635" s="17"/>
      <c r="J4635" s="17"/>
      <c r="K4635" s="17"/>
      <c r="L4635" s="17"/>
    </row>
    <row r="4636" spans="8:12">
      <c r="H4636" s="16"/>
      <c r="I4636" s="17"/>
      <c r="J4636" s="17"/>
      <c r="K4636" s="17"/>
      <c r="L4636" s="17"/>
    </row>
    <row r="4637" spans="8:12">
      <c r="H4637" s="16"/>
      <c r="I4637" s="17"/>
      <c r="J4637" s="17"/>
      <c r="K4637" s="17"/>
      <c r="L4637" s="17"/>
    </row>
    <row r="4638" spans="8:12">
      <c r="H4638" s="16"/>
      <c r="I4638" s="17"/>
      <c r="J4638" s="17"/>
      <c r="K4638" s="17"/>
      <c r="L4638" s="17"/>
    </row>
    <row r="4639" spans="8:12">
      <c r="H4639" s="16"/>
      <c r="I4639" s="17"/>
      <c r="J4639" s="17"/>
      <c r="K4639" s="17"/>
      <c r="L4639" s="17"/>
    </row>
    <row r="4640" spans="8:12">
      <c r="H4640" s="16"/>
      <c r="I4640" s="17"/>
      <c r="J4640" s="17"/>
      <c r="K4640" s="17"/>
      <c r="L4640" s="17"/>
    </row>
    <row r="4641" spans="8:12">
      <c r="H4641" s="16"/>
      <c r="I4641" s="17"/>
      <c r="J4641" s="17"/>
      <c r="K4641" s="17"/>
      <c r="L4641" s="17"/>
    </row>
    <row r="4642" spans="8:12">
      <c r="H4642" s="16"/>
      <c r="I4642" s="17"/>
      <c r="J4642" s="17"/>
      <c r="K4642" s="17"/>
      <c r="L4642" s="17"/>
    </row>
    <row r="4643" spans="8:12">
      <c r="H4643" s="16"/>
      <c r="I4643" s="17"/>
      <c r="J4643" s="17"/>
      <c r="K4643" s="17"/>
      <c r="L4643" s="17"/>
    </row>
    <row r="4644" spans="8:12">
      <c r="H4644" s="16"/>
      <c r="I4644" s="17"/>
      <c r="J4644" s="17"/>
      <c r="K4644" s="17"/>
      <c r="L4644" s="17"/>
    </row>
    <row r="4645" spans="8:12">
      <c r="H4645" s="16"/>
      <c r="I4645" s="17"/>
      <c r="J4645" s="17"/>
      <c r="K4645" s="17"/>
      <c r="L4645" s="17"/>
    </row>
    <row r="4646" spans="8:12">
      <c r="H4646" s="16"/>
      <c r="I4646" s="17"/>
      <c r="J4646" s="17"/>
      <c r="K4646" s="17"/>
      <c r="L4646" s="17"/>
    </row>
    <row r="4647" spans="8:12">
      <c r="H4647" s="16"/>
      <c r="I4647" s="17"/>
      <c r="J4647" s="17"/>
      <c r="K4647" s="17"/>
      <c r="L4647" s="17"/>
    </row>
    <row r="4648" spans="8:12">
      <c r="H4648" s="16"/>
      <c r="I4648" s="17"/>
      <c r="J4648" s="17"/>
      <c r="K4648" s="17"/>
      <c r="L4648" s="17"/>
    </row>
    <row r="4649" spans="8:12">
      <c r="H4649" s="16"/>
      <c r="I4649" s="17"/>
      <c r="J4649" s="17"/>
      <c r="K4649" s="17"/>
      <c r="L4649" s="17"/>
    </row>
    <row r="4650" spans="8:12">
      <c r="H4650" s="16"/>
      <c r="I4650" s="17"/>
      <c r="J4650" s="17"/>
      <c r="K4650" s="17"/>
      <c r="L4650" s="17"/>
    </row>
    <row r="4651" spans="8:12">
      <c r="H4651" s="16"/>
      <c r="I4651" s="17"/>
      <c r="J4651" s="17"/>
      <c r="K4651" s="17"/>
      <c r="L4651" s="17"/>
    </row>
    <row r="4652" spans="8:12">
      <c r="H4652" s="16"/>
      <c r="I4652" s="17"/>
      <c r="J4652" s="17"/>
      <c r="K4652" s="17"/>
      <c r="L4652" s="17"/>
    </row>
    <row r="4653" spans="8:12">
      <c r="H4653" s="16"/>
      <c r="I4653" s="17"/>
      <c r="J4653" s="17"/>
      <c r="K4653" s="17"/>
      <c r="L4653" s="17"/>
    </row>
    <row r="4654" spans="8:12">
      <c r="H4654" s="16"/>
      <c r="I4654" s="17"/>
      <c r="J4654" s="17"/>
      <c r="K4654" s="17"/>
      <c r="L4654" s="17"/>
    </row>
    <row r="4655" spans="8:12">
      <c r="H4655" s="16"/>
      <c r="I4655" s="17"/>
      <c r="J4655" s="17"/>
      <c r="K4655" s="17"/>
      <c r="L4655" s="17"/>
    </row>
    <row r="4656" spans="8:12">
      <c r="H4656" s="16"/>
      <c r="I4656" s="17"/>
      <c r="J4656" s="17"/>
      <c r="K4656" s="17"/>
      <c r="L4656" s="17"/>
    </row>
    <row r="4657" spans="8:12">
      <c r="H4657" s="16"/>
      <c r="I4657" s="17"/>
      <c r="J4657" s="17"/>
      <c r="K4657" s="17"/>
      <c r="L4657" s="17"/>
    </row>
    <row r="4658" spans="8:12">
      <c r="H4658" s="16"/>
      <c r="I4658" s="17"/>
      <c r="J4658" s="17"/>
      <c r="K4658" s="17"/>
      <c r="L4658" s="17"/>
    </row>
    <row r="4659" spans="8:12">
      <c r="H4659" s="16"/>
      <c r="I4659" s="17"/>
      <c r="J4659" s="17"/>
      <c r="K4659" s="17"/>
      <c r="L4659" s="17"/>
    </row>
    <row r="4660" spans="8:12">
      <c r="H4660" s="16"/>
      <c r="I4660" s="17"/>
      <c r="J4660" s="17"/>
      <c r="K4660" s="17"/>
      <c r="L4660" s="17"/>
    </row>
    <row r="4661" spans="8:12">
      <c r="H4661" s="16"/>
      <c r="I4661" s="17"/>
      <c r="J4661" s="17"/>
      <c r="K4661" s="17"/>
      <c r="L4661" s="17"/>
    </row>
    <row r="4662" spans="8:12">
      <c r="H4662" s="16"/>
      <c r="I4662" s="17"/>
      <c r="J4662" s="17"/>
      <c r="K4662" s="17"/>
      <c r="L4662" s="17"/>
    </row>
    <row r="4663" spans="8:12">
      <c r="H4663" s="16"/>
      <c r="I4663" s="17"/>
      <c r="J4663" s="17"/>
      <c r="K4663" s="17"/>
      <c r="L4663" s="17"/>
    </row>
    <row r="4664" spans="8:12">
      <c r="H4664" s="16"/>
      <c r="I4664" s="17"/>
      <c r="J4664" s="17"/>
      <c r="K4664" s="17"/>
      <c r="L4664" s="17"/>
    </row>
    <row r="4665" spans="8:12">
      <c r="H4665" s="16"/>
      <c r="I4665" s="17"/>
      <c r="J4665" s="17"/>
      <c r="K4665" s="17"/>
      <c r="L4665" s="17"/>
    </row>
    <row r="4666" spans="8:12">
      <c r="H4666" s="16"/>
      <c r="I4666" s="17"/>
      <c r="J4666" s="17"/>
      <c r="K4666" s="17"/>
      <c r="L4666" s="17"/>
    </row>
    <row r="4667" spans="8:12">
      <c r="H4667" s="16"/>
      <c r="I4667" s="17"/>
      <c r="J4667" s="17"/>
      <c r="K4667" s="17"/>
      <c r="L4667" s="17"/>
    </row>
    <row r="4668" spans="8:12">
      <c r="H4668" s="16"/>
      <c r="I4668" s="17"/>
      <c r="J4668" s="17"/>
      <c r="K4668" s="17"/>
      <c r="L4668" s="17"/>
    </row>
    <row r="4669" spans="8:12">
      <c r="H4669" s="16"/>
      <c r="I4669" s="17"/>
      <c r="J4669" s="17"/>
      <c r="K4669" s="17"/>
      <c r="L4669" s="17"/>
    </row>
    <row r="4670" spans="8:12">
      <c r="H4670" s="16"/>
      <c r="I4670" s="17"/>
      <c r="J4670" s="17"/>
      <c r="K4670" s="17"/>
      <c r="L4670" s="17"/>
    </row>
    <row r="4671" spans="8:12">
      <c r="H4671" s="16"/>
      <c r="I4671" s="17"/>
      <c r="J4671" s="17"/>
      <c r="K4671" s="17"/>
      <c r="L4671" s="17"/>
    </row>
    <row r="4672" spans="8:12">
      <c r="H4672" s="16"/>
      <c r="I4672" s="17"/>
      <c r="J4672" s="17"/>
      <c r="K4672" s="17"/>
      <c r="L4672" s="17"/>
    </row>
    <row r="4673" spans="8:12">
      <c r="H4673" s="16"/>
      <c r="I4673" s="17"/>
      <c r="J4673" s="17"/>
      <c r="K4673" s="17"/>
      <c r="L4673" s="17"/>
    </row>
    <row r="4674" spans="8:12">
      <c r="H4674" s="16"/>
      <c r="I4674" s="17"/>
      <c r="J4674" s="17"/>
      <c r="K4674" s="17"/>
      <c r="L4674" s="17"/>
    </row>
    <row r="4675" spans="8:12">
      <c r="H4675" s="16"/>
      <c r="I4675" s="17"/>
      <c r="J4675" s="17"/>
      <c r="K4675" s="17"/>
      <c r="L4675" s="17"/>
    </row>
    <row r="4676" spans="8:12">
      <c r="H4676" s="16"/>
      <c r="I4676" s="17"/>
      <c r="J4676" s="17"/>
      <c r="K4676" s="17"/>
      <c r="L4676" s="17"/>
    </row>
    <row r="4677" spans="8:12">
      <c r="H4677" s="16"/>
      <c r="I4677" s="17"/>
      <c r="J4677" s="17"/>
      <c r="K4677" s="17"/>
      <c r="L4677" s="17"/>
    </row>
    <row r="4678" spans="8:12">
      <c r="H4678" s="16"/>
      <c r="I4678" s="17"/>
      <c r="J4678" s="17"/>
      <c r="K4678" s="17"/>
      <c r="L4678" s="17"/>
    </row>
    <row r="4679" spans="8:12">
      <c r="H4679" s="16"/>
      <c r="I4679" s="17"/>
      <c r="J4679" s="17"/>
      <c r="K4679" s="17"/>
      <c r="L4679" s="17"/>
    </row>
    <row r="4680" spans="8:12">
      <c r="H4680" s="16"/>
      <c r="I4680" s="17"/>
      <c r="J4680" s="17"/>
      <c r="K4680" s="17"/>
      <c r="L4680" s="17"/>
    </row>
    <row r="4681" spans="8:12">
      <c r="H4681" s="16"/>
      <c r="I4681" s="17"/>
      <c r="J4681" s="17"/>
      <c r="K4681" s="17"/>
      <c r="L4681" s="17"/>
    </row>
    <row r="4682" spans="8:12">
      <c r="H4682" s="16"/>
      <c r="I4682" s="17"/>
      <c r="J4682" s="17"/>
      <c r="K4682" s="17"/>
      <c r="L4682" s="17"/>
    </row>
    <row r="4683" spans="8:12">
      <c r="H4683" s="16"/>
      <c r="I4683" s="17"/>
      <c r="J4683" s="17"/>
      <c r="K4683" s="17"/>
      <c r="L4683" s="17"/>
    </row>
    <row r="4684" spans="8:12">
      <c r="H4684" s="16"/>
      <c r="I4684" s="17"/>
      <c r="J4684" s="17"/>
      <c r="K4684" s="17"/>
      <c r="L4684" s="17"/>
    </row>
    <row r="4685" spans="8:12">
      <c r="H4685" s="16"/>
      <c r="I4685" s="17"/>
      <c r="J4685" s="17"/>
      <c r="K4685" s="17"/>
      <c r="L4685" s="17"/>
    </row>
    <row r="4686" spans="8:12">
      <c r="H4686" s="16"/>
      <c r="I4686" s="17"/>
      <c r="J4686" s="17"/>
      <c r="K4686" s="17"/>
      <c r="L4686" s="17"/>
    </row>
    <row r="4687" spans="8:12">
      <c r="H4687" s="16"/>
      <c r="I4687" s="17"/>
      <c r="J4687" s="17"/>
      <c r="K4687" s="17"/>
      <c r="L4687" s="17"/>
    </row>
    <row r="4688" spans="8:12">
      <c r="H4688" s="16"/>
      <c r="I4688" s="17"/>
      <c r="J4688" s="17"/>
      <c r="K4688" s="17"/>
      <c r="L4688" s="17"/>
    </row>
    <row r="4689" spans="8:12">
      <c r="H4689" s="16"/>
      <c r="I4689" s="17"/>
      <c r="J4689" s="17"/>
      <c r="K4689" s="17"/>
      <c r="L4689" s="17"/>
    </row>
    <row r="4690" spans="8:12">
      <c r="H4690" s="16"/>
      <c r="I4690" s="17"/>
      <c r="J4690" s="17"/>
      <c r="K4690" s="17"/>
      <c r="L4690" s="17"/>
    </row>
    <row r="4691" spans="8:12">
      <c r="H4691" s="16"/>
      <c r="I4691" s="17"/>
      <c r="J4691" s="17"/>
      <c r="K4691" s="17"/>
      <c r="L4691" s="17"/>
    </row>
    <row r="4692" spans="8:12">
      <c r="H4692" s="16"/>
      <c r="I4692" s="17"/>
      <c r="J4692" s="17"/>
      <c r="K4692" s="17"/>
      <c r="L4692" s="17"/>
    </row>
    <row r="4693" spans="8:12">
      <c r="H4693" s="16"/>
      <c r="I4693" s="17"/>
      <c r="J4693" s="17"/>
      <c r="K4693" s="17"/>
      <c r="L4693" s="17"/>
    </row>
    <row r="4694" spans="8:12">
      <c r="H4694" s="16"/>
      <c r="I4694" s="17"/>
      <c r="J4694" s="17"/>
      <c r="K4694" s="17"/>
      <c r="L4694" s="17"/>
    </row>
    <row r="4695" spans="8:12">
      <c r="H4695" s="16"/>
      <c r="I4695" s="17"/>
      <c r="J4695" s="17"/>
      <c r="K4695" s="17"/>
      <c r="L4695" s="17"/>
    </row>
    <row r="4696" spans="8:12">
      <c r="H4696" s="16"/>
      <c r="I4696" s="17"/>
      <c r="J4696" s="17"/>
      <c r="K4696" s="17"/>
      <c r="L4696" s="17"/>
    </row>
    <row r="4697" spans="8:12">
      <c r="H4697" s="16"/>
      <c r="I4697" s="17"/>
      <c r="J4697" s="17"/>
      <c r="K4697" s="17"/>
      <c r="L4697" s="17"/>
    </row>
    <row r="4698" spans="8:12">
      <c r="H4698" s="16"/>
      <c r="I4698" s="17"/>
      <c r="J4698" s="17"/>
      <c r="K4698" s="17"/>
      <c r="L4698" s="17"/>
    </row>
    <row r="4699" spans="8:12">
      <c r="H4699" s="16"/>
      <c r="I4699" s="17"/>
      <c r="J4699" s="17"/>
      <c r="K4699" s="17"/>
      <c r="L4699" s="17"/>
    </row>
    <row r="4700" spans="8:12">
      <c r="H4700" s="16"/>
      <c r="I4700" s="17"/>
      <c r="J4700" s="17"/>
      <c r="K4700" s="17"/>
      <c r="L4700" s="17"/>
    </row>
    <row r="4701" spans="8:12">
      <c r="H4701" s="16"/>
      <c r="I4701" s="17"/>
      <c r="J4701" s="17"/>
      <c r="K4701" s="17"/>
      <c r="L4701" s="17"/>
    </row>
    <row r="4702" spans="8:12">
      <c r="H4702" s="16"/>
      <c r="I4702" s="17"/>
      <c r="J4702" s="17"/>
      <c r="K4702" s="17"/>
      <c r="L4702" s="17"/>
    </row>
    <row r="4703" spans="8:12">
      <c r="H4703" s="16"/>
      <c r="I4703" s="17"/>
      <c r="J4703" s="17"/>
      <c r="K4703" s="17"/>
      <c r="L4703" s="17"/>
    </row>
    <row r="4704" spans="8:12">
      <c r="H4704" s="16"/>
      <c r="I4704" s="17"/>
      <c r="J4704" s="17"/>
      <c r="K4704" s="17"/>
      <c r="L4704" s="17"/>
    </row>
    <row r="4705" spans="8:12">
      <c r="H4705" s="16"/>
      <c r="I4705" s="17"/>
      <c r="J4705" s="17"/>
      <c r="K4705" s="17"/>
      <c r="L4705" s="17"/>
    </row>
    <row r="4706" spans="8:12">
      <c r="H4706" s="16"/>
      <c r="I4706" s="17"/>
      <c r="J4706" s="17"/>
      <c r="K4706" s="17"/>
      <c r="L4706" s="17"/>
    </row>
    <row r="4707" spans="8:12">
      <c r="H4707" s="16"/>
      <c r="I4707" s="17"/>
      <c r="J4707" s="17"/>
      <c r="K4707" s="17"/>
      <c r="L4707" s="17"/>
    </row>
    <row r="4708" spans="8:12">
      <c r="H4708" s="16"/>
      <c r="I4708" s="17"/>
      <c r="J4708" s="17"/>
      <c r="K4708" s="17"/>
      <c r="L4708" s="17"/>
    </row>
    <row r="4709" spans="8:12">
      <c r="H4709" s="16"/>
      <c r="I4709" s="17"/>
      <c r="J4709" s="17"/>
      <c r="K4709" s="17"/>
      <c r="L4709" s="17"/>
    </row>
    <row r="4710" spans="8:12">
      <c r="H4710" s="16"/>
      <c r="I4710" s="17"/>
      <c r="J4710" s="17"/>
      <c r="K4710" s="17"/>
      <c r="L4710" s="17"/>
    </row>
    <row r="4711" spans="8:12">
      <c r="H4711" s="16"/>
      <c r="I4711" s="17"/>
      <c r="J4711" s="17"/>
      <c r="K4711" s="17"/>
      <c r="L4711" s="17"/>
    </row>
    <row r="4712" spans="8:12">
      <c r="H4712" s="16"/>
      <c r="I4712" s="17"/>
      <c r="J4712" s="17"/>
      <c r="K4712" s="17"/>
      <c r="L4712" s="17"/>
    </row>
    <row r="4713" spans="8:12">
      <c r="H4713" s="16"/>
      <c r="I4713" s="17"/>
      <c r="J4713" s="17"/>
      <c r="K4713" s="17"/>
      <c r="L4713" s="17"/>
    </row>
    <row r="4714" spans="8:12">
      <c r="H4714" s="16"/>
      <c r="I4714" s="17"/>
      <c r="J4714" s="17"/>
      <c r="K4714" s="17"/>
      <c r="L4714" s="17"/>
    </row>
    <row r="4715" spans="8:12">
      <c r="H4715" s="16"/>
      <c r="I4715" s="17"/>
      <c r="J4715" s="17"/>
      <c r="K4715" s="17"/>
      <c r="L4715" s="17"/>
    </row>
    <row r="4716" spans="8:12">
      <c r="H4716" s="16"/>
      <c r="I4716" s="17"/>
      <c r="J4716" s="17"/>
      <c r="K4716" s="17"/>
      <c r="L4716" s="17"/>
    </row>
    <row r="4717" spans="8:12">
      <c r="H4717" s="16"/>
      <c r="I4717" s="17"/>
      <c r="J4717" s="17"/>
      <c r="K4717" s="17"/>
      <c r="L4717" s="17"/>
    </row>
    <row r="4718" spans="8:12">
      <c r="H4718" s="16"/>
      <c r="I4718" s="17"/>
      <c r="J4718" s="17"/>
      <c r="K4718" s="17"/>
      <c r="L4718" s="17"/>
    </row>
    <row r="4719" spans="8:12">
      <c r="H4719" s="16"/>
      <c r="I4719" s="17"/>
      <c r="J4719" s="17"/>
      <c r="K4719" s="17"/>
      <c r="L4719" s="17"/>
    </row>
    <row r="4720" spans="8:12">
      <c r="H4720" s="16"/>
      <c r="I4720" s="17"/>
      <c r="J4720" s="17"/>
      <c r="K4720" s="17"/>
      <c r="L4720" s="17"/>
    </row>
    <row r="4721" spans="8:12">
      <c r="H4721" s="16"/>
      <c r="I4721" s="17"/>
      <c r="J4721" s="17"/>
      <c r="K4721" s="17"/>
      <c r="L4721" s="17"/>
    </row>
    <row r="4722" spans="8:12">
      <c r="H4722" s="16"/>
      <c r="I4722" s="17"/>
      <c r="J4722" s="17"/>
      <c r="K4722" s="17"/>
      <c r="L4722" s="17"/>
    </row>
    <row r="4723" spans="8:12">
      <c r="H4723" s="16"/>
      <c r="I4723" s="17"/>
      <c r="J4723" s="17"/>
      <c r="K4723" s="17"/>
      <c r="L4723" s="17"/>
    </row>
    <row r="4724" spans="8:12">
      <c r="H4724" s="16"/>
      <c r="I4724" s="17"/>
      <c r="J4724" s="17"/>
      <c r="K4724" s="17"/>
      <c r="L4724" s="17"/>
    </row>
    <row r="4725" spans="8:12">
      <c r="H4725" s="16"/>
      <c r="I4725" s="17"/>
      <c r="J4725" s="17"/>
      <c r="K4725" s="17"/>
      <c r="L4725" s="17"/>
    </row>
    <row r="4726" spans="8:12">
      <c r="H4726" s="16"/>
      <c r="I4726" s="17"/>
      <c r="J4726" s="17"/>
      <c r="K4726" s="17"/>
      <c r="L4726" s="17"/>
    </row>
    <row r="4727" spans="8:12">
      <c r="H4727" s="16"/>
      <c r="I4727" s="17"/>
      <c r="J4727" s="17"/>
      <c r="K4727" s="17"/>
      <c r="L4727" s="17"/>
    </row>
    <row r="4728" spans="8:12">
      <c r="H4728" s="16"/>
      <c r="I4728" s="17"/>
      <c r="J4728" s="17"/>
      <c r="K4728" s="17"/>
      <c r="L4728" s="17"/>
    </row>
    <row r="4729" spans="8:12">
      <c r="H4729" s="16"/>
      <c r="I4729" s="17"/>
      <c r="J4729" s="17"/>
      <c r="K4729" s="17"/>
      <c r="L4729" s="17"/>
    </row>
    <row r="4730" spans="8:12">
      <c r="H4730" s="16"/>
      <c r="I4730" s="17"/>
      <c r="J4730" s="17"/>
      <c r="K4730" s="17"/>
      <c r="L4730" s="17"/>
    </row>
    <row r="4731" spans="8:12">
      <c r="H4731" s="16"/>
      <c r="I4731" s="17"/>
      <c r="J4731" s="17"/>
      <c r="K4731" s="17"/>
      <c r="L4731" s="17"/>
    </row>
    <row r="4732" spans="8:12">
      <c r="H4732" s="16"/>
      <c r="I4732" s="17"/>
      <c r="J4732" s="17"/>
      <c r="K4732" s="17"/>
      <c r="L4732" s="17"/>
    </row>
    <row r="4733" spans="8:12">
      <c r="H4733" s="16"/>
      <c r="I4733" s="17"/>
      <c r="J4733" s="17"/>
      <c r="K4733" s="17"/>
      <c r="L4733" s="17"/>
    </row>
    <row r="4734" spans="8:12">
      <c r="H4734" s="16"/>
      <c r="I4734" s="17"/>
      <c r="J4734" s="17"/>
      <c r="K4734" s="17"/>
      <c r="L4734" s="17"/>
    </row>
    <row r="4735" spans="8:12">
      <c r="H4735" s="16"/>
      <c r="I4735" s="17"/>
      <c r="J4735" s="17"/>
      <c r="K4735" s="17"/>
      <c r="L4735" s="17"/>
    </row>
    <row r="4736" spans="8:12">
      <c r="H4736" s="16"/>
      <c r="I4736" s="17"/>
      <c r="J4736" s="17"/>
      <c r="K4736" s="17"/>
      <c r="L4736" s="17"/>
    </row>
    <row r="4737" spans="8:12">
      <c r="H4737" s="16"/>
      <c r="I4737" s="17"/>
      <c r="J4737" s="17"/>
      <c r="K4737" s="17"/>
      <c r="L4737" s="17"/>
    </row>
    <row r="4738" spans="8:12">
      <c r="H4738" s="16"/>
      <c r="I4738" s="17"/>
      <c r="J4738" s="17"/>
      <c r="K4738" s="17"/>
      <c r="L4738" s="17"/>
    </row>
    <row r="4739" spans="8:12">
      <c r="H4739" s="16"/>
      <c r="I4739" s="17"/>
      <c r="J4739" s="17"/>
      <c r="K4739" s="17"/>
      <c r="L4739" s="17"/>
    </row>
    <row r="4740" spans="8:12">
      <c r="H4740" s="16"/>
      <c r="I4740" s="17"/>
      <c r="J4740" s="17"/>
      <c r="K4740" s="17"/>
      <c r="L4740" s="17"/>
    </row>
    <row r="4741" spans="8:12">
      <c r="H4741" s="16"/>
      <c r="I4741" s="17"/>
      <c r="J4741" s="17"/>
      <c r="K4741" s="17"/>
      <c r="L4741" s="17"/>
    </row>
    <row r="4742" spans="8:12">
      <c r="H4742" s="16"/>
      <c r="I4742" s="17"/>
      <c r="J4742" s="17"/>
      <c r="K4742" s="17"/>
      <c r="L4742" s="17"/>
    </row>
    <row r="4743" spans="8:12">
      <c r="H4743" s="16"/>
      <c r="I4743" s="17"/>
      <c r="J4743" s="17"/>
      <c r="K4743" s="17"/>
      <c r="L4743" s="17"/>
    </row>
    <row r="4744" spans="8:12">
      <c r="H4744" s="16"/>
      <c r="I4744" s="17"/>
      <c r="J4744" s="17"/>
      <c r="K4744" s="17"/>
      <c r="L4744" s="17"/>
    </row>
    <row r="4745" spans="8:12">
      <c r="H4745" s="16"/>
      <c r="I4745" s="17"/>
      <c r="J4745" s="17"/>
      <c r="K4745" s="17"/>
      <c r="L4745" s="17"/>
    </row>
    <row r="4746" spans="8:12">
      <c r="H4746" s="16"/>
      <c r="I4746" s="17"/>
      <c r="J4746" s="17"/>
      <c r="K4746" s="17"/>
      <c r="L4746" s="17"/>
    </row>
    <row r="4747" spans="8:12">
      <c r="H4747" s="16"/>
      <c r="I4747" s="17"/>
      <c r="J4747" s="17"/>
      <c r="K4747" s="17"/>
      <c r="L4747" s="17"/>
    </row>
    <row r="4748" spans="8:12">
      <c r="H4748" s="16"/>
      <c r="I4748" s="17"/>
      <c r="J4748" s="17"/>
      <c r="K4748" s="17"/>
      <c r="L4748" s="17"/>
    </row>
    <row r="4749" spans="8:12">
      <c r="H4749" s="16"/>
      <c r="I4749" s="17"/>
      <c r="J4749" s="17"/>
      <c r="K4749" s="17"/>
      <c r="L4749" s="17"/>
    </row>
    <row r="4750" spans="8:12">
      <c r="H4750" s="16"/>
      <c r="I4750" s="17"/>
      <c r="J4750" s="17"/>
      <c r="K4750" s="17"/>
      <c r="L4750" s="17"/>
    </row>
    <row r="4751" spans="8:12">
      <c r="H4751" s="16"/>
      <c r="I4751" s="17"/>
      <c r="J4751" s="17"/>
      <c r="K4751" s="17"/>
      <c r="L4751" s="17"/>
    </row>
    <row r="4752" spans="8:12">
      <c r="H4752" s="16"/>
      <c r="I4752" s="17"/>
      <c r="J4752" s="17"/>
      <c r="K4752" s="17"/>
      <c r="L4752" s="17"/>
    </row>
    <row r="4753" spans="8:12">
      <c r="H4753" s="16"/>
      <c r="I4753" s="17"/>
      <c r="J4753" s="17"/>
      <c r="K4753" s="17"/>
      <c r="L4753" s="17"/>
    </row>
    <row r="4754" spans="8:12">
      <c r="H4754" s="16"/>
      <c r="I4754" s="17"/>
      <c r="J4754" s="17"/>
      <c r="K4754" s="17"/>
      <c r="L4754" s="17"/>
    </row>
    <row r="4755" spans="8:12">
      <c r="H4755" s="16"/>
      <c r="I4755" s="17"/>
      <c r="J4755" s="17"/>
      <c r="K4755" s="17"/>
      <c r="L4755" s="17"/>
    </row>
    <row r="4756" spans="8:12">
      <c r="H4756" s="16"/>
      <c r="I4756" s="17"/>
      <c r="J4756" s="17"/>
      <c r="K4756" s="17"/>
      <c r="L4756" s="17"/>
    </row>
    <row r="4757" spans="8:12">
      <c r="H4757" s="16"/>
      <c r="I4757" s="17"/>
      <c r="J4757" s="17"/>
      <c r="K4757" s="17"/>
      <c r="L4757" s="17"/>
    </row>
    <row r="4758" spans="8:12">
      <c r="H4758" s="16"/>
      <c r="I4758" s="17"/>
      <c r="J4758" s="17"/>
      <c r="K4758" s="17"/>
      <c r="L4758" s="17"/>
    </row>
    <row r="4759" spans="8:12">
      <c r="H4759" s="16"/>
      <c r="I4759" s="17"/>
      <c r="J4759" s="17"/>
      <c r="K4759" s="17"/>
      <c r="L4759" s="17"/>
    </row>
    <row r="4760" spans="8:12">
      <c r="H4760" s="16"/>
      <c r="I4760" s="17"/>
      <c r="J4760" s="17"/>
      <c r="K4760" s="17"/>
      <c r="L4760" s="17"/>
    </row>
    <row r="4761" spans="8:12">
      <c r="H4761" s="16"/>
      <c r="I4761" s="17"/>
      <c r="J4761" s="17"/>
      <c r="K4761" s="17"/>
      <c r="L4761" s="17"/>
    </row>
    <row r="4762" spans="8:12">
      <c r="H4762" s="16"/>
      <c r="I4762" s="17"/>
      <c r="J4762" s="17"/>
      <c r="K4762" s="17"/>
      <c r="L4762" s="17"/>
    </row>
    <row r="4763" spans="8:12">
      <c r="H4763" s="16"/>
      <c r="I4763" s="17"/>
      <c r="J4763" s="17"/>
      <c r="K4763" s="17"/>
      <c r="L4763" s="17"/>
    </row>
    <row r="4764" spans="8:12">
      <c r="H4764" s="16"/>
      <c r="I4764" s="17"/>
      <c r="J4764" s="17"/>
      <c r="K4764" s="17"/>
      <c r="L4764" s="17"/>
    </row>
    <row r="4765" spans="8:12">
      <c r="H4765" s="16"/>
      <c r="I4765" s="17"/>
      <c r="J4765" s="17"/>
      <c r="K4765" s="17"/>
      <c r="L4765" s="17"/>
    </row>
    <row r="4766" spans="8:12">
      <c r="H4766" s="16"/>
      <c r="I4766" s="17"/>
      <c r="J4766" s="17"/>
      <c r="K4766" s="17"/>
      <c r="L4766" s="17"/>
    </row>
    <row r="4767" spans="8:12">
      <c r="H4767" s="16"/>
      <c r="I4767" s="17"/>
      <c r="J4767" s="17"/>
      <c r="K4767" s="17"/>
      <c r="L4767" s="17"/>
    </row>
    <row r="4768" spans="8:12">
      <c r="H4768" s="16"/>
      <c r="I4768" s="17"/>
      <c r="J4768" s="17"/>
      <c r="K4768" s="17"/>
      <c r="L4768" s="17"/>
    </row>
    <row r="4769" spans="8:12">
      <c r="H4769" s="16"/>
      <c r="I4769" s="17"/>
      <c r="J4769" s="17"/>
      <c r="K4769" s="17"/>
      <c r="L4769" s="17"/>
    </row>
    <row r="4770" spans="8:12">
      <c r="H4770" s="16"/>
      <c r="I4770" s="17"/>
      <c r="J4770" s="17"/>
      <c r="K4770" s="17"/>
      <c r="L4770" s="17"/>
    </row>
    <row r="4771" spans="8:12">
      <c r="H4771" s="16"/>
      <c r="I4771" s="17"/>
      <c r="J4771" s="17"/>
      <c r="K4771" s="17"/>
      <c r="L4771" s="17"/>
    </row>
    <row r="4772" spans="8:12">
      <c r="H4772" s="16"/>
      <c r="I4772" s="17"/>
      <c r="J4772" s="17"/>
      <c r="K4772" s="17"/>
      <c r="L4772" s="17"/>
    </row>
    <row r="4773" spans="8:12">
      <c r="H4773" s="16"/>
      <c r="I4773" s="17"/>
      <c r="J4773" s="17"/>
      <c r="K4773" s="17"/>
      <c r="L4773" s="17"/>
    </row>
    <row r="4774" spans="8:12">
      <c r="H4774" s="16"/>
      <c r="I4774" s="17"/>
      <c r="J4774" s="17"/>
      <c r="K4774" s="17"/>
      <c r="L4774" s="17"/>
    </row>
    <row r="4775" spans="8:12">
      <c r="H4775" s="16"/>
      <c r="I4775" s="17"/>
      <c r="J4775" s="17"/>
      <c r="K4775" s="17"/>
      <c r="L4775" s="17"/>
    </row>
    <row r="4776" spans="8:12">
      <c r="H4776" s="16"/>
      <c r="I4776" s="17"/>
      <c r="J4776" s="17"/>
      <c r="K4776" s="17"/>
      <c r="L4776" s="17"/>
    </row>
    <row r="4777" spans="8:12">
      <c r="H4777" s="16"/>
      <c r="I4777" s="17"/>
      <c r="J4777" s="17"/>
      <c r="K4777" s="17"/>
      <c r="L4777" s="17"/>
    </row>
    <row r="4778" spans="8:12">
      <c r="H4778" s="16"/>
      <c r="I4778" s="17"/>
      <c r="J4778" s="17"/>
      <c r="K4778" s="17"/>
      <c r="L4778" s="17"/>
    </row>
    <row r="4779" spans="8:12">
      <c r="H4779" s="16"/>
      <c r="I4779" s="17"/>
      <c r="J4779" s="17"/>
      <c r="K4779" s="17"/>
      <c r="L4779" s="17"/>
    </row>
    <row r="4780" spans="8:12">
      <c r="H4780" s="16"/>
      <c r="I4780" s="17"/>
      <c r="J4780" s="17"/>
      <c r="K4780" s="17"/>
      <c r="L4780" s="17"/>
    </row>
    <row r="4781" spans="8:12">
      <c r="H4781" s="16"/>
      <c r="I4781" s="17"/>
      <c r="J4781" s="17"/>
      <c r="K4781" s="17"/>
      <c r="L4781" s="17"/>
    </row>
    <row r="4782" spans="8:12">
      <c r="H4782" s="16"/>
      <c r="I4782" s="17"/>
      <c r="J4782" s="17"/>
      <c r="K4782" s="17"/>
      <c r="L4782" s="17"/>
    </row>
    <row r="4783" spans="8:12">
      <c r="H4783" s="16"/>
      <c r="I4783" s="17"/>
      <c r="J4783" s="17"/>
      <c r="K4783" s="17"/>
      <c r="L4783" s="17"/>
    </row>
    <row r="4784" spans="8:12">
      <c r="H4784" s="16"/>
      <c r="I4784" s="17"/>
      <c r="J4784" s="17"/>
      <c r="K4784" s="17"/>
      <c r="L4784" s="17"/>
    </row>
    <row r="4785" spans="8:12">
      <c r="H4785" s="16"/>
      <c r="I4785" s="17"/>
      <c r="J4785" s="17"/>
      <c r="K4785" s="17"/>
      <c r="L4785" s="17"/>
    </row>
    <row r="4786" spans="8:12">
      <c r="H4786" s="16"/>
      <c r="I4786" s="17"/>
      <c r="J4786" s="17"/>
      <c r="K4786" s="17"/>
      <c r="L4786" s="17"/>
    </row>
    <row r="4787" spans="8:12">
      <c r="H4787" s="16"/>
      <c r="I4787" s="17"/>
      <c r="J4787" s="17"/>
      <c r="K4787" s="17"/>
      <c r="L4787" s="17"/>
    </row>
    <row r="4788" spans="8:12">
      <c r="H4788" s="16"/>
      <c r="I4788" s="17"/>
      <c r="J4788" s="17"/>
      <c r="K4788" s="17"/>
      <c r="L4788" s="17"/>
    </row>
    <row r="4789" spans="8:12">
      <c r="H4789" s="16"/>
      <c r="I4789" s="17"/>
      <c r="J4789" s="17"/>
      <c r="K4789" s="17"/>
      <c r="L4789" s="17"/>
    </row>
    <row r="4790" spans="8:12">
      <c r="H4790" s="16"/>
      <c r="I4790" s="17"/>
      <c r="J4790" s="17"/>
      <c r="K4790" s="17"/>
      <c r="L4790" s="17"/>
    </row>
    <row r="4791" spans="8:12">
      <c r="H4791" s="16"/>
      <c r="I4791" s="17"/>
      <c r="J4791" s="17"/>
      <c r="K4791" s="17"/>
      <c r="L4791" s="17"/>
    </row>
    <row r="4792" spans="8:12">
      <c r="H4792" s="16"/>
      <c r="I4792" s="17"/>
      <c r="J4792" s="17"/>
      <c r="K4792" s="17"/>
      <c r="L4792" s="17"/>
    </row>
    <row r="4793" spans="8:12">
      <c r="H4793" s="16"/>
      <c r="I4793" s="17"/>
      <c r="J4793" s="17"/>
      <c r="K4793" s="17"/>
      <c r="L4793" s="17"/>
    </row>
    <row r="4794" spans="8:12">
      <c r="H4794" s="16"/>
      <c r="I4794" s="17"/>
      <c r="J4794" s="17"/>
      <c r="K4794" s="17"/>
      <c r="L4794" s="17"/>
    </row>
    <row r="4795" spans="8:12">
      <c r="H4795" s="16"/>
      <c r="I4795" s="17"/>
      <c r="J4795" s="17"/>
      <c r="K4795" s="17"/>
      <c r="L4795" s="17"/>
    </row>
    <row r="4796" spans="8:12">
      <c r="H4796" s="16"/>
      <c r="I4796" s="17"/>
      <c r="J4796" s="17"/>
      <c r="K4796" s="17"/>
      <c r="L4796" s="17"/>
    </row>
    <row r="4797" spans="8:12">
      <c r="H4797" s="16"/>
      <c r="I4797" s="17"/>
      <c r="J4797" s="17"/>
      <c r="K4797" s="17"/>
      <c r="L4797" s="17"/>
    </row>
    <row r="4798" spans="8:12">
      <c r="H4798" s="16"/>
      <c r="I4798" s="17"/>
      <c r="J4798" s="17"/>
      <c r="K4798" s="17"/>
      <c r="L4798" s="17"/>
    </row>
    <row r="4799" spans="8:12">
      <c r="H4799" s="16"/>
      <c r="I4799" s="17"/>
      <c r="J4799" s="17"/>
      <c r="K4799" s="17"/>
      <c r="L4799" s="17"/>
    </row>
    <row r="4800" spans="8:12">
      <c r="H4800" s="16"/>
      <c r="I4800" s="17"/>
      <c r="J4800" s="17"/>
      <c r="K4800" s="17"/>
      <c r="L4800" s="17"/>
    </row>
    <row r="4801" spans="8:12">
      <c r="H4801" s="16"/>
      <c r="I4801" s="17"/>
      <c r="J4801" s="17"/>
      <c r="K4801" s="17"/>
      <c r="L4801" s="17"/>
    </row>
    <row r="4802" spans="8:12">
      <c r="H4802" s="16"/>
      <c r="I4802" s="17"/>
      <c r="J4802" s="17"/>
      <c r="K4802" s="17"/>
      <c r="L4802" s="17"/>
    </row>
    <row r="4803" spans="8:12">
      <c r="H4803" s="16"/>
      <c r="I4803" s="17"/>
      <c r="J4803" s="17"/>
      <c r="K4803" s="17"/>
      <c r="L4803" s="17"/>
    </row>
    <row r="4804" spans="8:12">
      <c r="H4804" s="16"/>
      <c r="I4804" s="17"/>
      <c r="J4804" s="17"/>
      <c r="K4804" s="17"/>
      <c r="L4804" s="17"/>
    </row>
    <row r="4805" spans="8:12">
      <c r="H4805" s="16"/>
      <c r="I4805" s="17"/>
      <c r="J4805" s="17"/>
      <c r="K4805" s="17"/>
      <c r="L4805" s="17"/>
    </row>
    <row r="4806" spans="8:12">
      <c r="H4806" s="16"/>
      <c r="I4806" s="17"/>
      <c r="J4806" s="17"/>
      <c r="K4806" s="17"/>
      <c r="L4806" s="17"/>
    </row>
    <row r="4807" spans="8:12">
      <c r="H4807" s="16"/>
      <c r="I4807" s="17"/>
      <c r="J4807" s="17"/>
      <c r="K4807" s="17"/>
      <c r="L4807" s="17"/>
    </row>
    <row r="4808" spans="8:12">
      <c r="H4808" s="16"/>
      <c r="I4808" s="17"/>
      <c r="J4808" s="17"/>
      <c r="K4808" s="17"/>
      <c r="L4808" s="17"/>
    </row>
    <row r="4809" spans="8:12">
      <c r="H4809" s="16"/>
      <c r="I4809" s="17"/>
      <c r="J4809" s="17"/>
      <c r="K4809" s="17"/>
      <c r="L4809" s="17"/>
    </row>
    <row r="4810" spans="8:12">
      <c r="H4810" s="16"/>
      <c r="I4810" s="17"/>
      <c r="J4810" s="17"/>
      <c r="K4810" s="17"/>
      <c r="L4810" s="17"/>
    </row>
    <row r="4811" spans="8:12">
      <c r="H4811" s="16"/>
      <c r="I4811" s="17"/>
      <c r="J4811" s="17"/>
      <c r="K4811" s="17"/>
      <c r="L4811" s="17"/>
    </row>
    <row r="4812" spans="8:12">
      <c r="H4812" s="16"/>
      <c r="I4812" s="17"/>
      <c r="J4812" s="17"/>
      <c r="K4812" s="17"/>
      <c r="L4812" s="17"/>
    </row>
    <row r="4813" spans="8:12">
      <c r="H4813" s="16"/>
      <c r="I4813" s="17"/>
      <c r="J4813" s="17"/>
      <c r="K4813" s="17"/>
      <c r="L4813" s="17"/>
    </row>
    <row r="4814" spans="8:12">
      <c r="H4814" s="16"/>
      <c r="I4814" s="17"/>
      <c r="J4814" s="17"/>
      <c r="K4814" s="17"/>
      <c r="L4814" s="17"/>
    </row>
    <row r="4815" spans="8:12">
      <c r="H4815" s="16"/>
      <c r="I4815" s="17"/>
      <c r="J4815" s="17"/>
      <c r="K4815" s="17"/>
      <c r="L4815" s="17"/>
    </row>
    <row r="4816" spans="8:12">
      <c r="H4816" s="16"/>
      <c r="I4816" s="17"/>
      <c r="J4816" s="17"/>
      <c r="K4816" s="17"/>
      <c r="L4816" s="17"/>
    </row>
    <row r="4817" spans="8:12">
      <c r="H4817" s="16"/>
      <c r="I4817" s="17"/>
      <c r="J4817" s="17"/>
      <c r="K4817" s="17"/>
      <c r="L4817" s="17"/>
    </row>
    <row r="4818" spans="8:12">
      <c r="H4818" s="16"/>
      <c r="I4818" s="17"/>
      <c r="J4818" s="17"/>
      <c r="K4818" s="17"/>
      <c r="L4818" s="17"/>
    </row>
    <row r="4819" spans="8:12">
      <c r="H4819" s="16"/>
      <c r="I4819" s="17"/>
      <c r="J4819" s="17"/>
      <c r="K4819" s="17"/>
      <c r="L4819" s="17"/>
    </row>
    <row r="4820" spans="8:12">
      <c r="H4820" s="16"/>
      <c r="I4820" s="17"/>
      <c r="J4820" s="17"/>
      <c r="K4820" s="17"/>
      <c r="L4820" s="17"/>
    </row>
    <row r="4821" spans="8:12">
      <c r="H4821" s="16"/>
      <c r="I4821" s="17"/>
      <c r="J4821" s="17"/>
      <c r="K4821" s="17"/>
      <c r="L4821" s="17"/>
    </row>
    <row r="4822" spans="8:12">
      <c r="H4822" s="16"/>
      <c r="I4822" s="17"/>
      <c r="J4822" s="17"/>
      <c r="K4822" s="17"/>
      <c r="L4822" s="17"/>
    </row>
    <row r="4823" spans="8:12">
      <c r="H4823" s="16"/>
      <c r="I4823" s="17"/>
      <c r="J4823" s="17"/>
      <c r="K4823" s="17"/>
      <c r="L4823" s="17"/>
    </row>
    <row r="4824" spans="8:12">
      <c r="H4824" s="16"/>
      <c r="I4824" s="17"/>
      <c r="J4824" s="17"/>
      <c r="K4824" s="17"/>
      <c r="L4824" s="17"/>
    </row>
    <row r="4825" spans="8:12">
      <c r="H4825" s="16"/>
      <c r="I4825" s="17"/>
      <c r="J4825" s="17"/>
      <c r="K4825" s="17"/>
      <c r="L4825" s="17"/>
    </row>
    <row r="4826" spans="8:12">
      <c r="H4826" s="16"/>
      <c r="I4826" s="17"/>
      <c r="J4826" s="17"/>
      <c r="K4826" s="17"/>
      <c r="L4826" s="17"/>
    </row>
    <row r="4827" spans="8:12">
      <c r="H4827" s="16"/>
      <c r="I4827" s="17"/>
      <c r="J4827" s="17"/>
      <c r="K4827" s="17"/>
      <c r="L4827" s="17"/>
    </row>
    <row r="4828" spans="8:12">
      <c r="H4828" s="16"/>
      <c r="I4828" s="17"/>
      <c r="J4828" s="17"/>
      <c r="K4828" s="17"/>
      <c r="L4828" s="17"/>
    </row>
    <row r="4829" spans="8:12">
      <c r="H4829" s="16"/>
      <c r="I4829" s="17"/>
      <c r="J4829" s="17"/>
      <c r="K4829" s="17"/>
      <c r="L4829" s="17"/>
    </row>
    <row r="4830" spans="8:12">
      <c r="H4830" s="16"/>
      <c r="I4830" s="17"/>
      <c r="J4830" s="17"/>
      <c r="K4830" s="17"/>
      <c r="L4830" s="17"/>
    </row>
    <row r="4831" spans="8:12">
      <c r="H4831" s="16"/>
      <c r="I4831" s="17"/>
      <c r="J4831" s="17"/>
      <c r="K4831" s="17"/>
      <c r="L4831" s="17"/>
    </row>
    <row r="4832" spans="8:12">
      <c r="H4832" s="16"/>
      <c r="I4832" s="17"/>
      <c r="J4832" s="17"/>
      <c r="K4832" s="17"/>
      <c r="L4832" s="17"/>
    </row>
    <row r="4833" spans="8:12">
      <c r="H4833" s="16"/>
      <c r="I4833" s="17"/>
      <c r="J4833" s="17"/>
      <c r="K4833" s="17"/>
      <c r="L4833" s="17"/>
    </row>
    <row r="4834" spans="8:12">
      <c r="H4834" s="16"/>
      <c r="I4834" s="17"/>
      <c r="J4834" s="17"/>
      <c r="K4834" s="17"/>
      <c r="L4834" s="17"/>
    </row>
    <row r="4835" spans="8:12">
      <c r="H4835" s="16"/>
      <c r="I4835" s="17"/>
      <c r="J4835" s="17"/>
      <c r="K4835" s="17"/>
      <c r="L4835" s="17"/>
    </row>
    <row r="4836" spans="8:12">
      <c r="H4836" s="16"/>
      <c r="I4836" s="17"/>
      <c r="J4836" s="17"/>
      <c r="K4836" s="17"/>
      <c r="L4836" s="17"/>
    </row>
    <row r="4837" spans="8:12">
      <c r="H4837" s="16"/>
      <c r="I4837" s="17"/>
      <c r="J4837" s="17"/>
      <c r="K4837" s="17"/>
      <c r="L4837" s="17"/>
    </row>
    <row r="4838" spans="8:12">
      <c r="H4838" s="16"/>
      <c r="I4838" s="17"/>
      <c r="J4838" s="17"/>
      <c r="K4838" s="17"/>
      <c r="L4838" s="17"/>
    </row>
    <row r="4839" spans="8:12">
      <c r="H4839" s="16"/>
      <c r="I4839" s="17"/>
      <c r="J4839" s="17"/>
      <c r="K4839" s="17"/>
      <c r="L4839" s="17"/>
    </row>
    <row r="4840" spans="8:12">
      <c r="H4840" s="16"/>
      <c r="I4840" s="17"/>
      <c r="J4840" s="17"/>
      <c r="K4840" s="17"/>
      <c r="L4840" s="17"/>
    </row>
    <row r="4841" spans="8:12">
      <c r="H4841" s="16"/>
      <c r="I4841" s="17"/>
      <c r="J4841" s="17"/>
      <c r="K4841" s="17"/>
      <c r="L4841" s="17"/>
    </row>
    <row r="4842" spans="8:12">
      <c r="H4842" s="16"/>
      <c r="I4842" s="17"/>
      <c r="J4842" s="17"/>
      <c r="K4842" s="17"/>
      <c r="L4842" s="17"/>
    </row>
    <row r="4843" spans="8:12">
      <c r="H4843" s="16"/>
      <c r="I4843" s="17"/>
      <c r="J4843" s="17"/>
      <c r="K4843" s="17"/>
      <c r="L4843" s="17"/>
    </row>
    <row r="4844" spans="8:12">
      <c r="H4844" s="16"/>
      <c r="I4844" s="17"/>
      <c r="J4844" s="17"/>
      <c r="K4844" s="17"/>
      <c r="L4844" s="17"/>
    </row>
    <row r="4845" spans="8:12">
      <c r="H4845" s="16"/>
      <c r="I4845" s="17"/>
      <c r="J4845" s="17"/>
      <c r="K4845" s="17"/>
      <c r="L4845" s="17"/>
    </row>
    <row r="4846" spans="8:12">
      <c r="H4846" s="16"/>
      <c r="I4846" s="17"/>
      <c r="J4846" s="17"/>
      <c r="K4846" s="17"/>
      <c r="L4846" s="17"/>
    </row>
    <row r="4847" spans="8:12">
      <c r="H4847" s="16"/>
      <c r="I4847" s="17"/>
      <c r="J4847" s="17"/>
      <c r="K4847" s="17"/>
      <c r="L4847" s="17"/>
    </row>
    <row r="4848" spans="8:12">
      <c r="H4848" s="16"/>
      <c r="I4848" s="17"/>
      <c r="J4848" s="17"/>
      <c r="K4848" s="17"/>
      <c r="L4848" s="17"/>
    </row>
    <row r="4849" spans="8:12">
      <c r="H4849" s="16"/>
      <c r="I4849" s="17"/>
      <c r="J4849" s="17"/>
      <c r="K4849" s="17"/>
      <c r="L4849" s="17"/>
    </row>
    <row r="4850" spans="8:12">
      <c r="H4850" s="16"/>
      <c r="I4850" s="17"/>
      <c r="J4850" s="17"/>
      <c r="K4850" s="17"/>
      <c r="L4850" s="17"/>
    </row>
    <row r="4851" spans="8:12">
      <c r="H4851" s="16"/>
      <c r="I4851" s="17"/>
      <c r="J4851" s="17"/>
      <c r="K4851" s="17"/>
      <c r="L4851" s="17"/>
    </row>
    <row r="4852" spans="8:12">
      <c r="H4852" s="16"/>
      <c r="I4852" s="17"/>
      <c r="J4852" s="17"/>
      <c r="K4852" s="17"/>
      <c r="L4852" s="17"/>
    </row>
    <row r="4853" spans="8:12">
      <c r="H4853" s="16"/>
      <c r="I4853" s="17"/>
      <c r="J4853" s="17"/>
      <c r="K4853" s="17"/>
      <c r="L4853" s="17"/>
    </row>
    <row r="4854" spans="8:12">
      <c r="H4854" s="16"/>
      <c r="I4854" s="17"/>
      <c r="J4854" s="17"/>
      <c r="K4854" s="17"/>
      <c r="L4854" s="17"/>
    </row>
    <row r="4855" spans="8:12">
      <c r="H4855" s="16"/>
      <c r="I4855" s="17"/>
      <c r="J4855" s="17"/>
      <c r="K4855" s="17"/>
      <c r="L4855" s="17"/>
    </row>
    <row r="4856" spans="8:12">
      <c r="H4856" s="16"/>
      <c r="I4856" s="17"/>
      <c r="J4856" s="17"/>
      <c r="K4856" s="17"/>
      <c r="L4856" s="17"/>
    </row>
    <row r="4857" spans="8:12">
      <c r="H4857" s="16"/>
      <c r="I4857" s="17"/>
      <c r="J4857" s="17"/>
      <c r="K4857" s="17"/>
      <c r="L4857" s="17"/>
    </row>
    <row r="4858" spans="8:12">
      <c r="H4858" s="16"/>
      <c r="I4858" s="17"/>
      <c r="J4858" s="17"/>
      <c r="K4858" s="17"/>
      <c r="L4858" s="17"/>
    </row>
    <row r="4859" spans="8:12">
      <c r="H4859" s="16"/>
      <c r="I4859" s="17"/>
      <c r="J4859" s="17"/>
      <c r="K4859" s="17"/>
      <c r="L4859" s="17"/>
    </row>
    <row r="4860" spans="8:12">
      <c r="H4860" s="16"/>
      <c r="I4860" s="17"/>
      <c r="J4860" s="17"/>
      <c r="K4860" s="17"/>
      <c r="L4860" s="17"/>
    </row>
    <row r="4861" spans="8:12">
      <c r="H4861" s="16"/>
      <c r="I4861" s="17"/>
      <c r="J4861" s="17"/>
      <c r="K4861" s="17"/>
      <c r="L4861" s="17"/>
    </row>
    <row r="4862" spans="8:12">
      <c r="H4862" s="16"/>
      <c r="I4862" s="17"/>
      <c r="J4862" s="17"/>
      <c r="K4862" s="17"/>
      <c r="L4862" s="17"/>
    </row>
    <row r="4863" spans="8:12">
      <c r="H4863" s="16"/>
      <c r="I4863" s="17"/>
      <c r="J4863" s="17"/>
      <c r="K4863" s="17"/>
      <c r="L4863" s="17"/>
    </row>
    <row r="4864" spans="8:12">
      <c r="H4864" s="16"/>
      <c r="I4864" s="17"/>
      <c r="J4864" s="17"/>
      <c r="K4864" s="17"/>
      <c r="L4864" s="17"/>
    </row>
    <row r="4865" spans="8:12">
      <c r="H4865" s="16"/>
      <c r="I4865" s="17"/>
      <c r="J4865" s="17"/>
      <c r="K4865" s="17"/>
      <c r="L4865" s="17"/>
    </row>
    <row r="4866" spans="8:12">
      <c r="H4866" s="16"/>
      <c r="I4866" s="17"/>
      <c r="J4866" s="17"/>
      <c r="K4866" s="17"/>
      <c r="L4866" s="17"/>
    </row>
    <row r="4867" spans="8:12">
      <c r="H4867" s="16"/>
      <c r="I4867" s="17"/>
      <c r="J4867" s="17"/>
      <c r="K4867" s="17"/>
      <c r="L4867" s="17"/>
    </row>
    <row r="4868" spans="8:12">
      <c r="H4868" s="16"/>
      <c r="I4868" s="17"/>
      <c r="J4868" s="17"/>
      <c r="K4868" s="17"/>
      <c r="L4868" s="17"/>
    </row>
    <row r="4869" spans="8:12">
      <c r="H4869" s="16"/>
      <c r="I4869" s="17"/>
      <c r="J4869" s="17"/>
      <c r="K4869" s="17"/>
      <c r="L4869" s="17"/>
    </row>
    <row r="4870" spans="8:12">
      <c r="H4870" s="16"/>
      <c r="I4870" s="17"/>
      <c r="J4870" s="17"/>
      <c r="K4870" s="17"/>
      <c r="L4870" s="17"/>
    </row>
    <row r="4871" spans="8:12">
      <c r="H4871" s="16"/>
      <c r="I4871" s="17"/>
      <c r="J4871" s="17"/>
      <c r="K4871" s="17"/>
      <c r="L4871" s="17"/>
    </row>
    <row r="4872" spans="8:12">
      <c r="H4872" s="16"/>
      <c r="I4872" s="17"/>
      <c r="J4872" s="17"/>
      <c r="K4872" s="17"/>
      <c r="L4872" s="17"/>
    </row>
    <row r="4873" spans="8:12">
      <c r="H4873" s="16"/>
      <c r="I4873" s="17"/>
      <c r="J4873" s="17"/>
      <c r="K4873" s="17"/>
      <c r="L4873" s="17"/>
    </row>
    <row r="4874" spans="8:12">
      <c r="H4874" s="16"/>
      <c r="I4874" s="17"/>
      <c r="J4874" s="17"/>
      <c r="K4874" s="17"/>
      <c r="L4874" s="17"/>
    </row>
    <row r="4875" spans="8:12">
      <c r="H4875" s="16"/>
      <c r="I4875" s="17"/>
      <c r="J4875" s="17"/>
      <c r="K4875" s="17"/>
      <c r="L4875" s="17"/>
    </row>
    <row r="4876" spans="8:12">
      <c r="H4876" s="16"/>
      <c r="I4876" s="17"/>
      <c r="J4876" s="17"/>
      <c r="K4876" s="17"/>
      <c r="L4876" s="17"/>
    </row>
    <row r="4877" spans="8:12">
      <c r="H4877" s="16"/>
      <c r="I4877" s="17"/>
      <c r="J4877" s="17"/>
      <c r="K4877" s="17"/>
      <c r="L4877" s="17"/>
    </row>
    <row r="4878" spans="8:12">
      <c r="H4878" s="16"/>
      <c r="I4878" s="17"/>
      <c r="J4878" s="17"/>
      <c r="K4878" s="17"/>
      <c r="L4878" s="17"/>
    </row>
    <row r="4879" spans="8:12">
      <c r="H4879" s="16"/>
      <c r="I4879" s="17"/>
      <c r="J4879" s="17"/>
      <c r="K4879" s="17"/>
      <c r="L4879" s="17"/>
    </row>
    <row r="4880" spans="8:12">
      <c r="H4880" s="16"/>
      <c r="I4880" s="17"/>
      <c r="J4880" s="17"/>
      <c r="K4880" s="17"/>
      <c r="L4880" s="17"/>
    </row>
    <row r="4881" spans="8:12">
      <c r="H4881" s="16"/>
      <c r="I4881" s="17"/>
      <c r="J4881" s="17"/>
      <c r="K4881" s="17"/>
      <c r="L4881" s="17"/>
    </row>
    <row r="4882" spans="8:12">
      <c r="H4882" s="16"/>
      <c r="I4882" s="17"/>
      <c r="J4882" s="17"/>
      <c r="K4882" s="17"/>
      <c r="L4882" s="17"/>
    </row>
    <row r="4883" spans="8:12">
      <c r="H4883" s="16"/>
      <c r="I4883" s="17"/>
      <c r="J4883" s="17"/>
      <c r="K4883" s="17"/>
      <c r="L4883" s="17"/>
    </row>
    <row r="4884" spans="8:12">
      <c r="H4884" s="16"/>
      <c r="I4884" s="17"/>
      <c r="J4884" s="17"/>
      <c r="K4884" s="17"/>
      <c r="L4884" s="17"/>
    </row>
    <row r="4885" spans="8:12">
      <c r="H4885" s="16"/>
      <c r="I4885" s="17"/>
      <c r="J4885" s="17"/>
      <c r="K4885" s="17"/>
      <c r="L4885" s="17"/>
    </row>
    <row r="4886" spans="8:12">
      <c r="H4886" s="16"/>
      <c r="I4886" s="17"/>
      <c r="J4886" s="17"/>
      <c r="K4886" s="17"/>
      <c r="L4886" s="17"/>
    </row>
    <row r="4887" spans="8:12">
      <c r="H4887" s="16"/>
      <c r="I4887" s="17"/>
      <c r="J4887" s="17"/>
      <c r="K4887" s="17"/>
      <c r="L4887" s="17"/>
    </row>
    <row r="4888" spans="8:12">
      <c r="H4888" s="16"/>
      <c r="I4888" s="17"/>
      <c r="J4888" s="17"/>
      <c r="K4888" s="17"/>
      <c r="L4888" s="17"/>
    </row>
    <row r="4889" spans="8:12">
      <c r="H4889" s="16"/>
      <c r="I4889" s="17"/>
      <c r="J4889" s="17"/>
      <c r="K4889" s="17"/>
      <c r="L4889" s="17"/>
    </row>
    <row r="4890" spans="8:12">
      <c r="H4890" s="16"/>
      <c r="I4890" s="17"/>
      <c r="J4890" s="17"/>
      <c r="K4890" s="17"/>
      <c r="L4890" s="17"/>
    </row>
    <row r="4891" spans="8:12">
      <c r="H4891" s="16"/>
      <c r="I4891" s="17"/>
      <c r="J4891" s="17"/>
      <c r="K4891" s="17"/>
      <c r="L4891" s="17"/>
    </row>
    <row r="4892" spans="8:12">
      <c r="H4892" s="16"/>
      <c r="I4892" s="17"/>
      <c r="J4892" s="17"/>
      <c r="K4892" s="17"/>
      <c r="L4892" s="17"/>
    </row>
    <row r="4893" spans="8:12">
      <c r="H4893" s="16"/>
      <c r="I4893" s="17"/>
      <c r="J4893" s="17"/>
      <c r="K4893" s="17"/>
      <c r="L4893" s="17"/>
    </row>
    <row r="4894" spans="8:12">
      <c r="H4894" s="16"/>
      <c r="I4894" s="17"/>
      <c r="J4894" s="17"/>
      <c r="K4894" s="17"/>
      <c r="L4894" s="17"/>
    </row>
    <row r="4895" spans="8:12">
      <c r="H4895" s="16"/>
      <c r="I4895" s="17"/>
      <c r="J4895" s="17"/>
      <c r="K4895" s="17"/>
      <c r="L4895" s="17"/>
    </row>
    <row r="4896" spans="8:12">
      <c r="H4896" s="16"/>
      <c r="I4896" s="17"/>
      <c r="J4896" s="17"/>
      <c r="K4896" s="17"/>
      <c r="L4896" s="17"/>
    </row>
    <row r="4897" spans="8:12">
      <c r="H4897" s="16"/>
      <c r="I4897" s="17"/>
      <c r="J4897" s="17"/>
      <c r="K4897" s="17"/>
      <c r="L4897" s="17"/>
    </row>
    <row r="4898" spans="8:12">
      <c r="H4898" s="16"/>
      <c r="I4898" s="17"/>
      <c r="J4898" s="17"/>
      <c r="K4898" s="17"/>
      <c r="L4898" s="17"/>
    </row>
    <row r="4899" spans="8:12">
      <c r="H4899" s="16"/>
      <c r="I4899" s="17"/>
      <c r="J4899" s="17"/>
      <c r="K4899" s="17"/>
      <c r="L4899" s="17"/>
    </row>
    <row r="4900" spans="8:12">
      <c r="H4900" s="16"/>
      <c r="I4900" s="17"/>
      <c r="J4900" s="17"/>
      <c r="K4900" s="17"/>
      <c r="L4900" s="17"/>
    </row>
    <row r="4901" spans="8:12">
      <c r="H4901" s="16"/>
      <c r="I4901" s="17"/>
      <c r="J4901" s="17"/>
      <c r="K4901" s="17"/>
      <c r="L4901" s="17"/>
    </row>
    <row r="4902" spans="8:12">
      <c r="H4902" s="16"/>
      <c r="I4902" s="17"/>
      <c r="J4902" s="17"/>
      <c r="K4902" s="17"/>
      <c r="L4902" s="17"/>
    </row>
    <row r="4903" spans="8:12">
      <c r="H4903" s="16"/>
      <c r="I4903" s="17"/>
      <c r="J4903" s="17"/>
      <c r="K4903" s="17"/>
      <c r="L4903" s="17"/>
    </row>
    <row r="4904" spans="8:12">
      <c r="H4904" s="16"/>
      <c r="I4904" s="17"/>
      <c r="J4904" s="17"/>
      <c r="K4904" s="17"/>
      <c r="L4904" s="17"/>
    </row>
    <row r="4905" spans="8:12">
      <c r="H4905" s="16"/>
      <c r="I4905" s="17"/>
      <c r="J4905" s="17"/>
      <c r="K4905" s="17"/>
      <c r="L4905" s="17"/>
    </row>
    <row r="4906" spans="8:12">
      <c r="H4906" s="16"/>
      <c r="I4906" s="17"/>
      <c r="J4906" s="17"/>
      <c r="K4906" s="17"/>
      <c r="L4906" s="17"/>
    </row>
    <row r="4907" spans="8:12">
      <c r="H4907" s="16"/>
      <c r="I4907" s="17"/>
      <c r="J4907" s="17"/>
      <c r="K4907" s="17"/>
      <c r="L4907" s="17"/>
    </row>
    <row r="4908" spans="8:12">
      <c r="H4908" s="16"/>
      <c r="I4908" s="17"/>
      <c r="J4908" s="17"/>
      <c r="K4908" s="17"/>
      <c r="L4908" s="17"/>
    </row>
    <row r="4909" spans="8:12">
      <c r="H4909" s="16"/>
      <c r="I4909" s="17"/>
      <c r="J4909" s="17"/>
      <c r="K4909" s="17"/>
      <c r="L4909" s="17"/>
    </row>
    <row r="4910" spans="8:12">
      <c r="H4910" s="16"/>
      <c r="I4910" s="17"/>
      <c r="J4910" s="17"/>
      <c r="K4910" s="17"/>
      <c r="L4910" s="17"/>
    </row>
    <row r="4911" spans="8:12">
      <c r="H4911" s="16"/>
      <c r="I4911" s="17"/>
      <c r="J4911" s="17"/>
      <c r="K4911" s="17"/>
      <c r="L4911" s="17"/>
    </row>
    <row r="4912" spans="8:12">
      <c r="H4912" s="16"/>
      <c r="I4912" s="17"/>
      <c r="J4912" s="17"/>
      <c r="K4912" s="17"/>
      <c r="L4912" s="17"/>
    </row>
    <row r="4913" spans="8:12">
      <c r="H4913" s="16"/>
      <c r="I4913" s="17"/>
      <c r="J4913" s="17"/>
      <c r="K4913" s="17"/>
      <c r="L4913" s="17"/>
    </row>
    <row r="4914" spans="8:12">
      <c r="H4914" s="16"/>
      <c r="I4914" s="17"/>
      <c r="J4914" s="17"/>
      <c r="K4914" s="17"/>
      <c r="L4914" s="17"/>
    </row>
    <row r="4915" spans="8:12">
      <c r="H4915" s="16"/>
      <c r="I4915" s="17"/>
      <c r="J4915" s="17"/>
      <c r="K4915" s="17"/>
      <c r="L4915" s="17"/>
    </row>
    <row r="4916" spans="8:12">
      <c r="H4916" s="16"/>
      <c r="I4916" s="17"/>
      <c r="J4916" s="17"/>
      <c r="K4916" s="17"/>
      <c r="L4916" s="17"/>
    </row>
    <row r="4917" spans="8:12">
      <c r="H4917" s="16"/>
      <c r="I4917" s="17"/>
      <c r="J4917" s="17"/>
      <c r="K4917" s="17"/>
      <c r="L4917" s="17"/>
    </row>
    <row r="4918" spans="8:12">
      <c r="H4918" s="16"/>
      <c r="I4918" s="17"/>
      <c r="J4918" s="17"/>
      <c r="K4918" s="17"/>
      <c r="L4918" s="17"/>
    </row>
    <row r="4919" spans="8:12">
      <c r="H4919" s="16"/>
      <c r="I4919" s="17"/>
      <c r="J4919" s="17"/>
      <c r="K4919" s="17"/>
      <c r="L4919" s="17"/>
    </row>
    <row r="4920" spans="8:12">
      <c r="H4920" s="16"/>
      <c r="I4920" s="17"/>
      <c r="J4920" s="17"/>
      <c r="K4920" s="17"/>
      <c r="L4920" s="17"/>
    </row>
    <row r="4921" spans="8:12">
      <c r="H4921" s="16"/>
      <c r="I4921" s="17"/>
      <c r="J4921" s="17"/>
      <c r="K4921" s="17"/>
      <c r="L4921" s="17"/>
    </row>
    <row r="4922" spans="8:12">
      <c r="H4922" s="16"/>
      <c r="I4922" s="17"/>
      <c r="J4922" s="17"/>
      <c r="K4922" s="17"/>
      <c r="L4922" s="17"/>
    </row>
    <row r="4923" spans="8:12">
      <c r="H4923" s="16"/>
      <c r="I4923" s="17"/>
      <c r="J4923" s="17"/>
      <c r="K4923" s="17"/>
      <c r="L4923" s="17"/>
    </row>
    <row r="4924" spans="8:12">
      <c r="H4924" s="16"/>
      <c r="I4924" s="17"/>
      <c r="J4924" s="17"/>
      <c r="K4924" s="17"/>
      <c r="L4924" s="17"/>
    </row>
    <row r="4925" spans="8:12">
      <c r="H4925" s="16"/>
      <c r="I4925" s="17"/>
      <c r="J4925" s="17"/>
      <c r="K4925" s="17"/>
      <c r="L4925" s="17"/>
    </row>
    <row r="4926" spans="8:12">
      <c r="H4926" s="16"/>
      <c r="I4926" s="17"/>
      <c r="J4926" s="17"/>
      <c r="K4926" s="17"/>
      <c r="L4926" s="17"/>
    </row>
    <row r="4927" spans="8:12">
      <c r="H4927" s="16"/>
      <c r="I4927" s="17"/>
      <c r="J4927" s="17"/>
      <c r="K4927" s="17"/>
      <c r="L4927" s="17"/>
    </row>
    <row r="4928" spans="8:12">
      <c r="H4928" s="16"/>
      <c r="I4928" s="17"/>
      <c r="J4928" s="17"/>
      <c r="K4928" s="17"/>
      <c r="L4928" s="17"/>
    </row>
    <row r="4929" spans="8:12">
      <c r="H4929" s="16"/>
      <c r="I4929" s="17"/>
      <c r="J4929" s="17"/>
      <c r="K4929" s="17"/>
      <c r="L4929" s="17"/>
    </row>
    <row r="4930" spans="8:12">
      <c r="H4930" s="16"/>
      <c r="I4930" s="17"/>
      <c r="J4930" s="17"/>
      <c r="K4930" s="17"/>
      <c r="L4930" s="17"/>
    </row>
    <row r="4931" spans="8:12">
      <c r="H4931" s="16"/>
      <c r="I4931" s="17"/>
      <c r="J4931" s="17"/>
      <c r="K4931" s="17"/>
      <c r="L4931" s="17"/>
    </row>
    <row r="4932" spans="8:12">
      <c r="H4932" s="16"/>
      <c r="I4932" s="17"/>
      <c r="J4932" s="17"/>
      <c r="K4932" s="17"/>
      <c r="L4932" s="17"/>
    </row>
    <row r="4933" spans="8:12">
      <c r="H4933" s="16"/>
      <c r="I4933" s="17"/>
      <c r="J4933" s="17"/>
      <c r="K4933" s="17"/>
      <c r="L4933" s="17"/>
    </row>
    <row r="4934" spans="8:12">
      <c r="H4934" s="16"/>
      <c r="I4934" s="17"/>
      <c r="J4934" s="17"/>
      <c r="K4934" s="17"/>
      <c r="L4934" s="17"/>
    </row>
    <row r="4935" spans="8:12">
      <c r="H4935" s="16"/>
      <c r="I4935" s="17"/>
      <c r="J4935" s="17"/>
      <c r="K4935" s="17"/>
      <c r="L4935" s="17"/>
    </row>
    <row r="4936" spans="8:12">
      <c r="H4936" s="16"/>
      <c r="I4936" s="17"/>
      <c r="J4936" s="17"/>
      <c r="K4936" s="17"/>
      <c r="L4936" s="17"/>
    </row>
    <row r="4937" spans="8:12">
      <c r="H4937" s="16"/>
      <c r="I4937" s="17"/>
      <c r="J4937" s="17"/>
      <c r="K4937" s="17"/>
      <c r="L4937" s="17"/>
    </row>
    <row r="4938" spans="8:12">
      <c r="H4938" s="16"/>
      <c r="I4938" s="17"/>
      <c r="J4938" s="17"/>
      <c r="K4938" s="17"/>
      <c r="L4938" s="17"/>
    </row>
    <row r="4939" spans="8:12">
      <c r="H4939" s="16"/>
      <c r="I4939" s="17"/>
      <c r="J4939" s="17"/>
      <c r="K4939" s="17"/>
      <c r="L4939" s="17"/>
    </row>
    <row r="4940" spans="8:12">
      <c r="H4940" s="16"/>
      <c r="I4940" s="17"/>
      <c r="J4940" s="17"/>
      <c r="K4940" s="17"/>
      <c r="L4940" s="17"/>
    </row>
    <row r="4941" spans="8:12">
      <c r="H4941" s="16"/>
      <c r="I4941" s="17"/>
      <c r="J4941" s="17"/>
      <c r="K4941" s="17"/>
      <c r="L4941" s="17"/>
    </row>
    <row r="4942" spans="8:12">
      <c r="H4942" s="16"/>
      <c r="I4942" s="17"/>
      <c r="J4942" s="17"/>
      <c r="K4942" s="17"/>
      <c r="L4942" s="17"/>
    </row>
    <row r="4943" spans="8:12">
      <c r="H4943" s="16"/>
      <c r="I4943" s="17"/>
      <c r="J4943" s="17"/>
      <c r="K4943" s="17"/>
      <c r="L4943" s="17"/>
    </row>
    <row r="4944" spans="8:12">
      <c r="H4944" s="16"/>
      <c r="I4944" s="17"/>
      <c r="J4944" s="17"/>
      <c r="K4944" s="17"/>
      <c r="L4944" s="17"/>
    </row>
    <row r="4945" spans="8:12">
      <c r="H4945" s="16"/>
      <c r="I4945" s="17"/>
      <c r="J4945" s="17"/>
      <c r="K4945" s="17"/>
      <c r="L4945" s="17"/>
    </row>
    <row r="4946" spans="8:12">
      <c r="H4946" s="16"/>
      <c r="I4946" s="17"/>
      <c r="J4946" s="17"/>
      <c r="K4946" s="17"/>
      <c r="L4946" s="17"/>
    </row>
    <row r="4947" spans="8:12">
      <c r="H4947" s="16"/>
      <c r="I4947" s="17"/>
      <c r="J4947" s="17"/>
      <c r="K4947" s="17"/>
      <c r="L4947" s="17"/>
    </row>
    <row r="4948" spans="8:12">
      <c r="H4948" s="16"/>
      <c r="I4948" s="17"/>
      <c r="J4948" s="17"/>
      <c r="K4948" s="17"/>
      <c r="L4948" s="17"/>
    </row>
    <row r="4949" spans="8:12">
      <c r="H4949" s="16"/>
      <c r="I4949" s="17"/>
      <c r="J4949" s="17"/>
      <c r="K4949" s="17"/>
      <c r="L4949" s="17"/>
    </row>
    <row r="4950" spans="8:12">
      <c r="H4950" s="16"/>
      <c r="I4950" s="17"/>
      <c r="J4950" s="17"/>
      <c r="K4950" s="17"/>
      <c r="L4950" s="17"/>
    </row>
    <row r="4951" spans="8:12">
      <c r="H4951" s="16"/>
      <c r="I4951" s="17"/>
      <c r="J4951" s="17"/>
      <c r="K4951" s="17"/>
      <c r="L4951" s="17"/>
    </row>
    <row r="4952" spans="8:12">
      <c r="H4952" s="16"/>
      <c r="I4952" s="17"/>
      <c r="J4952" s="17"/>
      <c r="K4952" s="17"/>
      <c r="L4952" s="17"/>
    </row>
    <row r="4953" spans="8:12">
      <c r="H4953" s="16"/>
      <c r="I4953" s="17"/>
      <c r="J4953" s="17"/>
      <c r="K4953" s="17"/>
      <c r="L4953" s="17"/>
    </row>
    <row r="4954" spans="8:12">
      <c r="H4954" s="16"/>
      <c r="I4954" s="17"/>
      <c r="J4954" s="17"/>
      <c r="K4954" s="17"/>
      <c r="L4954" s="17"/>
    </row>
    <row r="4955" spans="8:12">
      <c r="H4955" s="16"/>
      <c r="I4955" s="17"/>
      <c r="J4955" s="17"/>
      <c r="K4955" s="17"/>
      <c r="L4955" s="17"/>
    </row>
    <row r="4956" spans="8:12">
      <c r="H4956" s="16"/>
      <c r="I4956" s="17"/>
      <c r="J4956" s="17"/>
      <c r="K4956" s="17"/>
      <c r="L4956" s="17"/>
    </row>
    <row r="4957" spans="8:12">
      <c r="H4957" s="16"/>
      <c r="I4957" s="17"/>
      <c r="J4957" s="17"/>
      <c r="K4957" s="17"/>
      <c r="L4957" s="17"/>
    </row>
    <row r="4958" spans="8:12">
      <c r="H4958" s="16"/>
      <c r="I4958" s="17"/>
      <c r="J4958" s="17"/>
      <c r="K4958" s="17"/>
      <c r="L4958" s="17"/>
    </row>
    <row r="4959" spans="8:12">
      <c r="H4959" s="16"/>
      <c r="I4959" s="17"/>
      <c r="J4959" s="17"/>
      <c r="K4959" s="17"/>
      <c r="L4959" s="17"/>
    </row>
    <row r="4960" spans="8:12">
      <c r="H4960" s="16"/>
      <c r="I4960" s="17"/>
      <c r="J4960" s="17"/>
      <c r="K4960" s="17"/>
      <c r="L4960" s="17"/>
    </row>
    <row r="4961" spans="8:12">
      <c r="H4961" s="16"/>
      <c r="I4961" s="17"/>
      <c r="J4961" s="17"/>
      <c r="K4961" s="17"/>
      <c r="L4961" s="17"/>
    </row>
    <row r="4962" spans="8:12">
      <c r="H4962" s="16"/>
      <c r="I4962" s="17"/>
      <c r="J4962" s="17"/>
      <c r="K4962" s="17"/>
      <c r="L4962" s="17"/>
    </row>
    <row r="4963" spans="8:12">
      <c r="H4963" s="16"/>
      <c r="I4963" s="17"/>
      <c r="J4963" s="17"/>
      <c r="K4963" s="17"/>
      <c r="L4963" s="17"/>
    </row>
    <row r="4964" spans="8:12">
      <c r="H4964" s="16"/>
      <c r="I4964" s="17"/>
      <c r="J4964" s="17"/>
      <c r="K4964" s="17"/>
      <c r="L4964" s="17"/>
    </row>
    <row r="4965" spans="8:12">
      <c r="H4965" s="16"/>
      <c r="I4965" s="17"/>
      <c r="J4965" s="17"/>
      <c r="K4965" s="17"/>
      <c r="L4965" s="17"/>
    </row>
    <row r="4966" spans="8:12">
      <c r="H4966" s="16"/>
      <c r="I4966" s="17"/>
      <c r="J4966" s="17"/>
      <c r="K4966" s="17"/>
      <c r="L4966" s="17"/>
    </row>
    <row r="4967" spans="8:12">
      <c r="H4967" s="16"/>
      <c r="I4967" s="17"/>
      <c r="J4967" s="17"/>
      <c r="K4967" s="17"/>
      <c r="L4967" s="17"/>
    </row>
    <row r="4968" spans="8:12">
      <c r="H4968" s="16"/>
      <c r="I4968" s="17"/>
      <c r="J4968" s="17"/>
      <c r="K4968" s="17"/>
      <c r="L4968" s="17"/>
    </row>
    <row r="4969" spans="8:12">
      <c r="H4969" s="16"/>
      <c r="I4969" s="17"/>
      <c r="J4969" s="17"/>
      <c r="K4969" s="17"/>
      <c r="L4969" s="17"/>
    </row>
    <row r="4970" spans="8:12">
      <c r="H4970" s="16"/>
      <c r="I4970" s="17"/>
      <c r="J4970" s="17"/>
      <c r="K4970" s="17"/>
      <c r="L4970" s="17"/>
    </row>
    <row r="4971" spans="8:12">
      <c r="H4971" s="16"/>
      <c r="I4971" s="17"/>
      <c r="J4971" s="17"/>
      <c r="K4971" s="17"/>
      <c r="L4971" s="17"/>
    </row>
    <row r="4972" spans="8:12">
      <c r="H4972" s="16"/>
      <c r="I4972" s="17"/>
      <c r="J4972" s="17"/>
      <c r="K4972" s="17"/>
      <c r="L4972" s="17"/>
    </row>
    <row r="4973" spans="8:12">
      <c r="H4973" s="16"/>
      <c r="I4973" s="17"/>
      <c r="J4973" s="17"/>
      <c r="K4973" s="17"/>
      <c r="L4973" s="17"/>
    </row>
    <row r="4974" spans="8:12">
      <c r="H4974" s="16"/>
      <c r="I4974" s="17"/>
      <c r="J4974" s="17"/>
      <c r="K4974" s="17"/>
      <c r="L4974" s="17"/>
    </row>
    <row r="4975" spans="8:12">
      <c r="H4975" s="16"/>
      <c r="I4975" s="17"/>
      <c r="J4975" s="17"/>
      <c r="K4975" s="17"/>
      <c r="L4975" s="17"/>
    </row>
    <row r="4976" spans="8:12">
      <c r="H4976" s="16"/>
      <c r="I4976" s="17"/>
      <c r="J4976" s="17"/>
      <c r="K4976" s="17"/>
      <c r="L4976" s="17"/>
    </row>
    <row r="4977" spans="8:12">
      <c r="H4977" s="16"/>
      <c r="I4977" s="17"/>
      <c r="J4977" s="17"/>
      <c r="K4977" s="17"/>
      <c r="L4977" s="17"/>
    </row>
    <row r="4978" spans="8:12">
      <c r="H4978" s="16"/>
      <c r="I4978" s="17"/>
      <c r="J4978" s="17"/>
      <c r="K4978" s="17"/>
      <c r="L4978" s="17"/>
    </row>
    <row r="4979" spans="8:12">
      <c r="H4979" s="16"/>
      <c r="I4979" s="17"/>
      <c r="J4979" s="17"/>
      <c r="K4979" s="17"/>
      <c r="L4979" s="17"/>
    </row>
    <row r="4980" spans="8:12">
      <c r="H4980" s="16"/>
      <c r="I4980" s="17"/>
      <c r="J4980" s="17"/>
      <c r="K4980" s="17"/>
      <c r="L4980" s="17"/>
    </row>
    <row r="4981" spans="8:12">
      <c r="H4981" s="16"/>
      <c r="I4981" s="17"/>
      <c r="J4981" s="17"/>
      <c r="K4981" s="17"/>
      <c r="L4981" s="17"/>
    </row>
    <row r="4982" spans="8:12">
      <c r="H4982" s="16"/>
      <c r="I4982" s="17"/>
      <c r="J4982" s="17"/>
      <c r="K4982" s="17"/>
      <c r="L4982" s="17"/>
    </row>
    <row r="4983" spans="8:12">
      <c r="H4983" s="16"/>
      <c r="I4983" s="17"/>
      <c r="J4983" s="17"/>
      <c r="K4983" s="17"/>
      <c r="L4983" s="17"/>
    </row>
    <row r="4984" spans="8:12">
      <c r="H4984" s="16"/>
      <c r="I4984" s="17"/>
      <c r="J4984" s="17"/>
      <c r="K4984" s="17"/>
      <c r="L4984" s="17"/>
    </row>
    <row r="4985" spans="8:12">
      <c r="H4985" s="16"/>
      <c r="I4985" s="17"/>
      <c r="J4985" s="17"/>
      <c r="K4985" s="17"/>
      <c r="L4985" s="17"/>
    </row>
    <row r="4986" spans="8:12">
      <c r="H4986" s="16"/>
      <c r="I4986" s="17"/>
      <c r="J4986" s="17"/>
      <c r="K4986" s="17"/>
      <c r="L4986" s="17"/>
    </row>
    <row r="4987" spans="8:12">
      <c r="H4987" s="16"/>
      <c r="I4987" s="17"/>
      <c r="J4987" s="17"/>
      <c r="K4987" s="17"/>
      <c r="L4987" s="17"/>
    </row>
    <row r="4988" spans="8:12">
      <c r="H4988" s="16"/>
      <c r="I4988" s="17"/>
      <c r="J4988" s="17"/>
      <c r="K4988" s="17"/>
      <c r="L4988" s="17"/>
    </row>
    <row r="4989" spans="8:12">
      <c r="H4989" s="16"/>
      <c r="I4989" s="17"/>
      <c r="J4989" s="17"/>
      <c r="K4989" s="17"/>
      <c r="L4989" s="17"/>
    </row>
  </sheetData>
  <mergeCells count="1006">
    <mergeCell ref="AO998:AX998"/>
    <mergeCell ref="AO999:AX999"/>
    <mergeCell ref="AO1000:AX1000"/>
    <mergeCell ref="H1:M1"/>
    <mergeCell ref="AA1:AC1"/>
    <mergeCell ref="AO992:AX992"/>
    <mergeCell ref="AO993:AX993"/>
    <mergeCell ref="AO994:AX994"/>
    <mergeCell ref="AO995:AX995"/>
    <mergeCell ref="AO996:AX996"/>
    <mergeCell ref="AO997:AX997"/>
    <mergeCell ref="AO986:AX986"/>
    <mergeCell ref="AO987:AX987"/>
    <mergeCell ref="AO988:AX988"/>
    <mergeCell ref="AO989:AX989"/>
    <mergeCell ref="AO990:AX990"/>
    <mergeCell ref="AO991:AX991"/>
    <mergeCell ref="AO980:AX980"/>
    <mergeCell ref="AO981:AX981"/>
    <mergeCell ref="AO982:AX982"/>
    <mergeCell ref="AO983:AX983"/>
    <mergeCell ref="AO984:AX984"/>
    <mergeCell ref="AO985:AX985"/>
    <mergeCell ref="AO974:AX974"/>
    <mergeCell ref="AO975:AX975"/>
    <mergeCell ref="AO976:AX976"/>
    <mergeCell ref="AO977:AX977"/>
    <mergeCell ref="AO978:AX978"/>
    <mergeCell ref="AO979:AX979"/>
    <mergeCell ref="AO968:AX968"/>
    <mergeCell ref="AO969:AX969"/>
    <mergeCell ref="AO970:AX970"/>
    <mergeCell ref="AO971:AX971"/>
    <mergeCell ref="AO972:AX972"/>
    <mergeCell ref="AO973:AX973"/>
    <mergeCell ref="AO962:AX962"/>
    <mergeCell ref="AO963:AX963"/>
    <mergeCell ref="AO964:AX964"/>
    <mergeCell ref="AO965:AX965"/>
    <mergeCell ref="AO966:AX966"/>
    <mergeCell ref="AO967:AX967"/>
    <mergeCell ref="AO956:AX956"/>
    <mergeCell ref="AO957:AX957"/>
    <mergeCell ref="AO958:AX958"/>
    <mergeCell ref="AO959:AX959"/>
    <mergeCell ref="AO960:AX960"/>
    <mergeCell ref="AO961:AX961"/>
    <mergeCell ref="AO950:AX950"/>
    <mergeCell ref="AO951:AX951"/>
    <mergeCell ref="AO952:AX952"/>
    <mergeCell ref="AO953:AX953"/>
    <mergeCell ref="AO954:AX954"/>
    <mergeCell ref="AO955:AX955"/>
    <mergeCell ref="AO944:AX944"/>
    <mergeCell ref="AO945:AX945"/>
    <mergeCell ref="AO946:AX946"/>
    <mergeCell ref="AO947:AX947"/>
    <mergeCell ref="AO948:AX948"/>
    <mergeCell ref="AO949:AX949"/>
    <mergeCell ref="AO938:AX938"/>
    <mergeCell ref="AO939:AX939"/>
    <mergeCell ref="AO940:AX940"/>
    <mergeCell ref="AO941:AX941"/>
    <mergeCell ref="AO942:AX942"/>
    <mergeCell ref="AO943:AX943"/>
    <mergeCell ref="AO932:AX932"/>
    <mergeCell ref="AO933:AX933"/>
    <mergeCell ref="AO934:AX934"/>
    <mergeCell ref="AO935:AX935"/>
    <mergeCell ref="AO936:AX936"/>
    <mergeCell ref="AO937:AX937"/>
    <mergeCell ref="AO926:AX926"/>
    <mergeCell ref="AO927:AX927"/>
    <mergeCell ref="AO928:AX928"/>
    <mergeCell ref="AO929:AX929"/>
    <mergeCell ref="AO930:AX930"/>
    <mergeCell ref="AO931:AX931"/>
    <mergeCell ref="AO920:AX920"/>
    <mergeCell ref="AO921:AX921"/>
    <mergeCell ref="AO922:AX922"/>
    <mergeCell ref="AO923:AX923"/>
    <mergeCell ref="AO924:AX924"/>
    <mergeCell ref="AO925:AX925"/>
    <mergeCell ref="AO914:AX914"/>
    <mergeCell ref="AO915:AX915"/>
    <mergeCell ref="AO916:AX916"/>
    <mergeCell ref="AO917:AX917"/>
    <mergeCell ref="AO918:AX918"/>
    <mergeCell ref="AO919:AX919"/>
    <mergeCell ref="AO908:AX908"/>
    <mergeCell ref="AO909:AX909"/>
    <mergeCell ref="AO910:AX910"/>
    <mergeCell ref="AO911:AX911"/>
    <mergeCell ref="AO912:AX912"/>
    <mergeCell ref="AO913:AX913"/>
    <mergeCell ref="AO902:AX902"/>
    <mergeCell ref="AO903:AX903"/>
    <mergeCell ref="AO904:AX904"/>
    <mergeCell ref="AO905:AX905"/>
    <mergeCell ref="AO906:AX906"/>
    <mergeCell ref="AO907:AX907"/>
    <mergeCell ref="AO896:AX896"/>
    <mergeCell ref="AO897:AX897"/>
    <mergeCell ref="AO898:AX898"/>
    <mergeCell ref="AO899:AX899"/>
    <mergeCell ref="AO900:AX900"/>
    <mergeCell ref="AO901:AX901"/>
    <mergeCell ref="AO890:AX890"/>
    <mergeCell ref="AO891:AX891"/>
    <mergeCell ref="AO892:AX892"/>
    <mergeCell ref="AO893:AX893"/>
    <mergeCell ref="AO894:AX894"/>
    <mergeCell ref="AO895:AX895"/>
    <mergeCell ref="AO884:AX884"/>
    <mergeCell ref="AO885:AX885"/>
    <mergeCell ref="AO886:AX886"/>
    <mergeCell ref="AO887:AX887"/>
    <mergeCell ref="AO888:AX888"/>
    <mergeCell ref="AO889:AX889"/>
    <mergeCell ref="AO878:AX878"/>
    <mergeCell ref="AO879:AX879"/>
    <mergeCell ref="AO880:AX880"/>
    <mergeCell ref="AO881:AX881"/>
    <mergeCell ref="AO882:AX882"/>
    <mergeCell ref="AO883:AX883"/>
    <mergeCell ref="AO872:AX872"/>
    <mergeCell ref="AO873:AX873"/>
    <mergeCell ref="AO874:AX874"/>
    <mergeCell ref="AO875:AX875"/>
    <mergeCell ref="AO876:AX876"/>
    <mergeCell ref="AO877:AX877"/>
    <mergeCell ref="AO866:AX866"/>
    <mergeCell ref="AO867:AX867"/>
    <mergeCell ref="AO868:AX868"/>
    <mergeCell ref="AO869:AX869"/>
    <mergeCell ref="AO870:AX870"/>
    <mergeCell ref="AO871:AX871"/>
    <mergeCell ref="AO860:AX860"/>
    <mergeCell ref="AO861:AX861"/>
    <mergeCell ref="AO862:AX862"/>
    <mergeCell ref="AO863:AX863"/>
    <mergeCell ref="AO864:AX864"/>
    <mergeCell ref="AO865:AX865"/>
    <mergeCell ref="AO854:AX854"/>
    <mergeCell ref="AO855:AX855"/>
    <mergeCell ref="AO856:AX856"/>
    <mergeCell ref="AO857:AX857"/>
    <mergeCell ref="AO858:AX858"/>
    <mergeCell ref="AO859:AX859"/>
    <mergeCell ref="AO848:AX848"/>
    <mergeCell ref="AO849:AX849"/>
    <mergeCell ref="AO850:AX850"/>
    <mergeCell ref="AO851:AX851"/>
    <mergeCell ref="AO852:AX852"/>
    <mergeCell ref="AO853:AX853"/>
    <mergeCell ref="AO842:AX842"/>
    <mergeCell ref="AO843:AX843"/>
    <mergeCell ref="AO844:AX844"/>
    <mergeCell ref="AO845:AX845"/>
    <mergeCell ref="AO846:AX846"/>
    <mergeCell ref="AO847:AX847"/>
    <mergeCell ref="AO836:AX836"/>
    <mergeCell ref="AO837:AX837"/>
    <mergeCell ref="AO838:AX838"/>
    <mergeCell ref="AO839:AX839"/>
    <mergeCell ref="AO840:AX840"/>
    <mergeCell ref="AO841:AX841"/>
    <mergeCell ref="AO830:AX830"/>
    <mergeCell ref="AO831:AX831"/>
    <mergeCell ref="AO832:AX832"/>
    <mergeCell ref="AO833:AX833"/>
    <mergeCell ref="AO834:AX834"/>
    <mergeCell ref="AO835:AX835"/>
    <mergeCell ref="AO824:AX824"/>
    <mergeCell ref="AO825:AX825"/>
    <mergeCell ref="AO826:AX826"/>
    <mergeCell ref="AO827:AX827"/>
    <mergeCell ref="AO828:AX828"/>
    <mergeCell ref="AO829:AX829"/>
    <mergeCell ref="AO818:AX818"/>
    <mergeCell ref="AO819:AX819"/>
    <mergeCell ref="AO820:AX820"/>
    <mergeCell ref="AO821:AX821"/>
    <mergeCell ref="AO822:AX822"/>
    <mergeCell ref="AO823:AX823"/>
    <mergeCell ref="AO812:AX812"/>
    <mergeCell ref="AO813:AX813"/>
    <mergeCell ref="AO814:AX814"/>
    <mergeCell ref="AO815:AX815"/>
    <mergeCell ref="AO816:AX816"/>
    <mergeCell ref="AO817:AX817"/>
    <mergeCell ref="AO806:AX806"/>
    <mergeCell ref="AO807:AX807"/>
    <mergeCell ref="AO808:AX808"/>
    <mergeCell ref="AO809:AX809"/>
    <mergeCell ref="AO810:AX810"/>
    <mergeCell ref="AO811:AX811"/>
    <mergeCell ref="AO800:AX800"/>
    <mergeCell ref="AO801:AX801"/>
    <mergeCell ref="AO802:AX802"/>
    <mergeCell ref="AO803:AX803"/>
    <mergeCell ref="AO804:AX804"/>
    <mergeCell ref="AO805:AX805"/>
    <mergeCell ref="AO794:AX794"/>
    <mergeCell ref="AO795:AX795"/>
    <mergeCell ref="AO796:AX796"/>
    <mergeCell ref="AO797:AX797"/>
    <mergeCell ref="AO798:AX798"/>
    <mergeCell ref="AO799:AX799"/>
    <mergeCell ref="AO788:AX788"/>
    <mergeCell ref="AO789:AX789"/>
    <mergeCell ref="AO790:AX790"/>
    <mergeCell ref="AO791:AX791"/>
    <mergeCell ref="AO792:AX792"/>
    <mergeCell ref="AO793:AX793"/>
    <mergeCell ref="AO782:AX782"/>
    <mergeCell ref="AO783:AX783"/>
    <mergeCell ref="AO784:AX784"/>
    <mergeCell ref="AO785:AX785"/>
    <mergeCell ref="AO786:AX786"/>
    <mergeCell ref="AO787:AX787"/>
    <mergeCell ref="AO776:AX776"/>
    <mergeCell ref="AO777:AX777"/>
    <mergeCell ref="AO778:AX778"/>
    <mergeCell ref="AO779:AX779"/>
    <mergeCell ref="AO780:AX780"/>
    <mergeCell ref="AO781:AX781"/>
    <mergeCell ref="AO770:AX770"/>
    <mergeCell ref="AO771:AX771"/>
    <mergeCell ref="AO772:AX772"/>
    <mergeCell ref="AO773:AX773"/>
    <mergeCell ref="AO774:AX774"/>
    <mergeCell ref="AO775:AX775"/>
    <mergeCell ref="AO764:AX764"/>
    <mergeCell ref="AO765:AX765"/>
    <mergeCell ref="AO766:AX766"/>
    <mergeCell ref="AO767:AX767"/>
    <mergeCell ref="AO768:AX768"/>
    <mergeCell ref="AO769:AX769"/>
    <mergeCell ref="AO758:AX758"/>
    <mergeCell ref="AO759:AX759"/>
    <mergeCell ref="AO760:AX760"/>
    <mergeCell ref="AO761:AX761"/>
    <mergeCell ref="AO762:AX762"/>
    <mergeCell ref="AO763:AX763"/>
    <mergeCell ref="AO752:AX752"/>
    <mergeCell ref="AO753:AX753"/>
    <mergeCell ref="AO754:AX754"/>
    <mergeCell ref="AO755:AX755"/>
    <mergeCell ref="AO756:AX756"/>
    <mergeCell ref="AO757:AX757"/>
    <mergeCell ref="AO746:AX746"/>
    <mergeCell ref="AO747:AX747"/>
    <mergeCell ref="AO748:AX748"/>
    <mergeCell ref="AO749:AX749"/>
    <mergeCell ref="AO750:AX750"/>
    <mergeCell ref="AO751:AX751"/>
    <mergeCell ref="AO740:AX740"/>
    <mergeCell ref="AO741:AX741"/>
    <mergeCell ref="AO742:AX742"/>
    <mergeCell ref="AO743:AX743"/>
    <mergeCell ref="AO744:AX744"/>
    <mergeCell ref="AO745:AX745"/>
    <mergeCell ref="AO734:AX734"/>
    <mergeCell ref="AO735:AX735"/>
    <mergeCell ref="AO736:AX736"/>
    <mergeCell ref="AO737:AX737"/>
    <mergeCell ref="AO738:AX738"/>
    <mergeCell ref="AO739:AX739"/>
    <mergeCell ref="AO728:AX728"/>
    <mergeCell ref="AO729:AX729"/>
    <mergeCell ref="AO730:AX730"/>
    <mergeCell ref="AO731:AX731"/>
    <mergeCell ref="AO732:AX732"/>
    <mergeCell ref="AO733:AX733"/>
    <mergeCell ref="AO722:AX722"/>
    <mergeCell ref="AO723:AX723"/>
    <mergeCell ref="AO724:AX724"/>
    <mergeCell ref="AO725:AX725"/>
    <mergeCell ref="AO726:AX726"/>
    <mergeCell ref="AO727:AX727"/>
    <mergeCell ref="AO716:AX716"/>
    <mergeCell ref="AO717:AX717"/>
    <mergeCell ref="AO718:AX718"/>
    <mergeCell ref="AO719:AX719"/>
    <mergeCell ref="AO720:AX720"/>
    <mergeCell ref="AO721:AX721"/>
    <mergeCell ref="AO710:AX710"/>
    <mergeCell ref="AO711:AX711"/>
    <mergeCell ref="AO712:AX712"/>
    <mergeCell ref="AO713:AX713"/>
    <mergeCell ref="AO714:AX714"/>
    <mergeCell ref="AO715:AX715"/>
    <mergeCell ref="AO704:AX704"/>
    <mergeCell ref="AO705:AX705"/>
    <mergeCell ref="AO706:AX706"/>
    <mergeCell ref="AO707:AX707"/>
    <mergeCell ref="AO708:AX708"/>
    <mergeCell ref="AO709:AX709"/>
    <mergeCell ref="AO698:AX698"/>
    <mergeCell ref="AO699:AX699"/>
    <mergeCell ref="AO700:AX700"/>
    <mergeCell ref="AO701:AX701"/>
    <mergeCell ref="AO702:AX702"/>
    <mergeCell ref="AO703:AX703"/>
    <mergeCell ref="AO692:AX692"/>
    <mergeCell ref="AO693:AX693"/>
    <mergeCell ref="AO694:AX694"/>
    <mergeCell ref="AO695:AX695"/>
    <mergeCell ref="AO696:AX696"/>
    <mergeCell ref="AO697:AX697"/>
    <mergeCell ref="AO686:AX686"/>
    <mergeCell ref="AO687:AX687"/>
    <mergeCell ref="AO688:AX688"/>
    <mergeCell ref="AO689:AX689"/>
    <mergeCell ref="AO690:AX690"/>
    <mergeCell ref="AO691:AX691"/>
    <mergeCell ref="AO680:AX680"/>
    <mergeCell ref="AO681:AX681"/>
    <mergeCell ref="AO682:AX682"/>
    <mergeCell ref="AO683:AX683"/>
    <mergeCell ref="AO684:AX684"/>
    <mergeCell ref="AO685:AX685"/>
    <mergeCell ref="AO674:AX674"/>
    <mergeCell ref="AO675:AX675"/>
    <mergeCell ref="AO676:AX676"/>
    <mergeCell ref="AO677:AX677"/>
    <mergeCell ref="AO678:AX678"/>
    <mergeCell ref="AO679:AX679"/>
    <mergeCell ref="AO668:AX668"/>
    <mergeCell ref="AO669:AX669"/>
    <mergeCell ref="AO670:AX670"/>
    <mergeCell ref="AO671:AX671"/>
    <mergeCell ref="AO672:AX672"/>
    <mergeCell ref="AO673:AX673"/>
    <mergeCell ref="AO662:AX662"/>
    <mergeCell ref="AO663:AX663"/>
    <mergeCell ref="AO664:AX664"/>
    <mergeCell ref="AO665:AX665"/>
    <mergeCell ref="AO666:AX666"/>
    <mergeCell ref="AO667:AX667"/>
    <mergeCell ref="AO656:AX656"/>
    <mergeCell ref="AO657:AX657"/>
    <mergeCell ref="AO658:AX658"/>
    <mergeCell ref="AO659:AX659"/>
    <mergeCell ref="AO660:AX660"/>
    <mergeCell ref="AO661:AX661"/>
    <mergeCell ref="AO650:AX650"/>
    <mergeCell ref="AO651:AX651"/>
    <mergeCell ref="AO652:AX652"/>
    <mergeCell ref="AO653:AX653"/>
    <mergeCell ref="AO654:AX654"/>
    <mergeCell ref="AO655:AX655"/>
    <mergeCell ref="AO644:AX644"/>
    <mergeCell ref="AO645:AX645"/>
    <mergeCell ref="AO646:AX646"/>
    <mergeCell ref="AO647:AX647"/>
    <mergeCell ref="AO648:AX648"/>
    <mergeCell ref="AO649:AX649"/>
    <mergeCell ref="AO638:AX638"/>
    <mergeCell ref="AO639:AX639"/>
    <mergeCell ref="AO640:AX640"/>
    <mergeCell ref="AO641:AX641"/>
    <mergeCell ref="AO642:AX642"/>
    <mergeCell ref="AO643:AX643"/>
    <mergeCell ref="AO632:AX632"/>
    <mergeCell ref="AO633:AX633"/>
    <mergeCell ref="AO634:AX634"/>
    <mergeCell ref="AO635:AX635"/>
    <mergeCell ref="AO636:AX636"/>
    <mergeCell ref="AO637:AX637"/>
    <mergeCell ref="AO626:AX626"/>
    <mergeCell ref="AO627:AX627"/>
    <mergeCell ref="AO628:AX628"/>
    <mergeCell ref="AO629:AX629"/>
    <mergeCell ref="AO630:AX630"/>
    <mergeCell ref="AO631:AX631"/>
    <mergeCell ref="AO620:AX620"/>
    <mergeCell ref="AO621:AX621"/>
    <mergeCell ref="AO622:AX622"/>
    <mergeCell ref="AO623:AX623"/>
    <mergeCell ref="AO624:AX624"/>
    <mergeCell ref="AO625:AX625"/>
    <mergeCell ref="AO614:AX614"/>
    <mergeCell ref="AO615:AX615"/>
    <mergeCell ref="AO616:AX616"/>
    <mergeCell ref="AO617:AX617"/>
    <mergeCell ref="AO618:AX618"/>
    <mergeCell ref="AO619:AX619"/>
    <mergeCell ref="AO608:AX608"/>
    <mergeCell ref="AO609:AX609"/>
    <mergeCell ref="AO610:AX610"/>
    <mergeCell ref="AO611:AX611"/>
    <mergeCell ref="AO612:AX612"/>
    <mergeCell ref="AO613:AX613"/>
    <mergeCell ref="AO602:AX602"/>
    <mergeCell ref="AO603:AX603"/>
    <mergeCell ref="AO604:AX604"/>
    <mergeCell ref="AO605:AX605"/>
    <mergeCell ref="AO606:AX606"/>
    <mergeCell ref="AO607:AX607"/>
    <mergeCell ref="AO596:AX596"/>
    <mergeCell ref="AO597:AX597"/>
    <mergeCell ref="AO598:AX598"/>
    <mergeCell ref="AO599:AX599"/>
    <mergeCell ref="AO600:AX600"/>
    <mergeCell ref="AO601:AX601"/>
    <mergeCell ref="AO590:AX590"/>
    <mergeCell ref="AO591:AX591"/>
    <mergeCell ref="AO592:AX592"/>
    <mergeCell ref="AO593:AX593"/>
    <mergeCell ref="AO594:AX594"/>
    <mergeCell ref="AO595:AX595"/>
    <mergeCell ref="AO584:AX584"/>
    <mergeCell ref="AO585:AX585"/>
    <mergeCell ref="AO586:AX586"/>
    <mergeCell ref="AO587:AX587"/>
    <mergeCell ref="AO588:AX588"/>
    <mergeCell ref="AO589:AX589"/>
    <mergeCell ref="AO578:AX578"/>
    <mergeCell ref="AO579:AX579"/>
    <mergeCell ref="AO580:AX580"/>
    <mergeCell ref="AO581:AX581"/>
    <mergeCell ref="AO582:AX582"/>
    <mergeCell ref="AO583:AX583"/>
    <mergeCell ref="AO572:AX572"/>
    <mergeCell ref="AO573:AX573"/>
    <mergeCell ref="AO574:AX574"/>
    <mergeCell ref="AO575:AX575"/>
    <mergeCell ref="AO576:AX576"/>
    <mergeCell ref="AO577:AX577"/>
    <mergeCell ref="AO566:AX566"/>
    <mergeCell ref="AO567:AX567"/>
    <mergeCell ref="AO568:AX568"/>
    <mergeCell ref="AO569:AX569"/>
    <mergeCell ref="AO570:AX570"/>
    <mergeCell ref="AO571:AX571"/>
    <mergeCell ref="AO560:AX560"/>
    <mergeCell ref="AO561:AX561"/>
    <mergeCell ref="AO562:AX562"/>
    <mergeCell ref="AO563:AX563"/>
    <mergeCell ref="AO564:AX564"/>
    <mergeCell ref="AO565:AX565"/>
    <mergeCell ref="AO554:AX554"/>
    <mergeCell ref="AO555:AX555"/>
    <mergeCell ref="AO556:AX556"/>
    <mergeCell ref="AO557:AX557"/>
    <mergeCell ref="AO558:AX558"/>
    <mergeCell ref="AO559:AX559"/>
    <mergeCell ref="AO548:AX548"/>
    <mergeCell ref="AO549:AX549"/>
    <mergeCell ref="AO550:AX550"/>
    <mergeCell ref="AO551:AX551"/>
    <mergeCell ref="AO552:AX552"/>
    <mergeCell ref="AO553:AX553"/>
    <mergeCell ref="AO542:AX542"/>
    <mergeCell ref="AO543:AX543"/>
    <mergeCell ref="AO544:AX544"/>
    <mergeCell ref="AO545:AX545"/>
    <mergeCell ref="AO546:AX546"/>
    <mergeCell ref="AO547:AX547"/>
    <mergeCell ref="AO536:AX536"/>
    <mergeCell ref="AO537:AX537"/>
    <mergeCell ref="AO538:AX538"/>
    <mergeCell ref="AO539:AX539"/>
    <mergeCell ref="AO540:AX540"/>
    <mergeCell ref="AO541:AX541"/>
    <mergeCell ref="AO530:AX530"/>
    <mergeCell ref="AO531:AX531"/>
    <mergeCell ref="AO532:AX532"/>
    <mergeCell ref="AO533:AX533"/>
    <mergeCell ref="AO534:AX534"/>
    <mergeCell ref="AO535:AX535"/>
    <mergeCell ref="AO524:AX524"/>
    <mergeCell ref="AO525:AX525"/>
    <mergeCell ref="AO526:AX526"/>
    <mergeCell ref="AO527:AX527"/>
    <mergeCell ref="AO528:AX528"/>
    <mergeCell ref="AO529:AX529"/>
    <mergeCell ref="AO518:AX518"/>
    <mergeCell ref="AO519:AX519"/>
    <mergeCell ref="AO520:AX520"/>
    <mergeCell ref="AO521:AX521"/>
    <mergeCell ref="AO522:AX522"/>
    <mergeCell ref="AO523:AX523"/>
    <mergeCell ref="AO512:AX512"/>
    <mergeCell ref="AO513:AX513"/>
    <mergeCell ref="AO514:AX514"/>
    <mergeCell ref="AO515:AX515"/>
    <mergeCell ref="AO516:AX516"/>
    <mergeCell ref="AO517:AX517"/>
    <mergeCell ref="AO506:AX506"/>
    <mergeCell ref="AO507:AX507"/>
    <mergeCell ref="AO508:AX508"/>
    <mergeCell ref="AO509:AX509"/>
    <mergeCell ref="AO510:AX510"/>
    <mergeCell ref="AO511:AX511"/>
    <mergeCell ref="AO500:AX500"/>
    <mergeCell ref="AO501:AX501"/>
    <mergeCell ref="AO502:AX502"/>
    <mergeCell ref="AO503:AX503"/>
    <mergeCell ref="AO504:AX504"/>
    <mergeCell ref="AO505:AX505"/>
    <mergeCell ref="AO494:AX494"/>
    <mergeCell ref="AO495:AX495"/>
    <mergeCell ref="AO496:AX496"/>
    <mergeCell ref="AO497:AX497"/>
    <mergeCell ref="AO498:AX498"/>
    <mergeCell ref="AO499:AX499"/>
    <mergeCell ref="AO488:AX488"/>
    <mergeCell ref="AO489:AX489"/>
    <mergeCell ref="AO490:AX490"/>
    <mergeCell ref="AO491:AX491"/>
    <mergeCell ref="AO492:AX492"/>
    <mergeCell ref="AO493:AX493"/>
    <mergeCell ref="AO482:AX482"/>
    <mergeCell ref="AO483:AX483"/>
    <mergeCell ref="AO484:AX484"/>
    <mergeCell ref="AO485:AX485"/>
    <mergeCell ref="AO486:AX486"/>
    <mergeCell ref="AO487:AX487"/>
    <mergeCell ref="AO476:AX476"/>
    <mergeCell ref="AO477:AX477"/>
    <mergeCell ref="AO478:AX478"/>
    <mergeCell ref="AO479:AX479"/>
    <mergeCell ref="AO480:AX480"/>
    <mergeCell ref="AO481:AX481"/>
    <mergeCell ref="AO470:AX470"/>
    <mergeCell ref="AO471:AX471"/>
    <mergeCell ref="AO472:AX472"/>
    <mergeCell ref="AO473:AX473"/>
    <mergeCell ref="AO474:AX474"/>
    <mergeCell ref="AO475:AX475"/>
    <mergeCell ref="AO464:AX464"/>
    <mergeCell ref="AO465:AX465"/>
    <mergeCell ref="AO466:AX466"/>
    <mergeCell ref="AO467:AX467"/>
    <mergeCell ref="AO468:AX468"/>
    <mergeCell ref="AO469:AX469"/>
    <mergeCell ref="AO458:AX458"/>
    <mergeCell ref="AO459:AX459"/>
    <mergeCell ref="AO460:AX460"/>
    <mergeCell ref="AO461:AX461"/>
    <mergeCell ref="AO462:AX462"/>
    <mergeCell ref="AO463:AX463"/>
    <mergeCell ref="AO452:AX452"/>
    <mergeCell ref="AO453:AX453"/>
    <mergeCell ref="AO454:AX454"/>
    <mergeCell ref="AO455:AX455"/>
    <mergeCell ref="AO456:AX456"/>
    <mergeCell ref="AO457:AX457"/>
    <mergeCell ref="AO446:AX446"/>
    <mergeCell ref="AO447:AX447"/>
    <mergeCell ref="AO448:AX448"/>
    <mergeCell ref="AO449:AX449"/>
    <mergeCell ref="AO450:AX450"/>
    <mergeCell ref="AO451:AX451"/>
    <mergeCell ref="AO440:AX440"/>
    <mergeCell ref="AO441:AX441"/>
    <mergeCell ref="AO442:AX442"/>
    <mergeCell ref="AO443:AX443"/>
    <mergeCell ref="AO444:AX444"/>
    <mergeCell ref="AO445:AX445"/>
    <mergeCell ref="AO434:AX434"/>
    <mergeCell ref="AO435:AX435"/>
    <mergeCell ref="AO436:AX436"/>
    <mergeCell ref="AO437:AX437"/>
    <mergeCell ref="AO438:AX438"/>
    <mergeCell ref="AO439:AX439"/>
    <mergeCell ref="AO428:AX428"/>
    <mergeCell ref="AO429:AX429"/>
    <mergeCell ref="AO430:AX430"/>
    <mergeCell ref="AO431:AX431"/>
    <mergeCell ref="AO432:AX432"/>
    <mergeCell ref="AO433:AX433"/>
    <mergeCell ref="AO422:AX422"/>
    <mergeCell ref="AO423:AX423"/>
    <mergeCell ref="AO424:AX424"/>
    <mergeCell ref="AO425:AX425"/>
    <mergeCell ref="AO426:AX426"/>
    <mergeCell ref="AO427:AX427"/>
    <mergeCell ref="AO416:AX416"/>
    <mergeCell ref="AO417:AX417"/>
    <mergeCell ref="AO418:AX418"/>
    <mergeCell ref="AO419:AX419"/>
    <mergeCell ref="AO420:AX420"/>
    <mergeCell ref="AO421:AX421"/>
    <mergeCell ref="AO410:AX410"/>
    <mergeCell ref="AO411:AX411"/>
    <mergeCell ref="AO412:AX412"/>
    <mergeCell ref="AO413:AX413"/>
    <mergeCell ref="AO414:AX414"/>
    <mergeCell ref="AO415:AX415"/>
    <mergeCell ref="AO404:AX404"/>
    <mergeCell ref="AO405:AX405"/>
    <mergeCell ref="AO406:AX406"/>
    <mergeCell ref="AO407:AX407"/>
    <mergeCell ref="AO408:AX408"/>
    <mergeCell ref="AO409:AX409"/>
    <mergeCell ref="AO398:AX398"/>
    <mergeCell ref="AO399:AX399"/>
    <mergeCell ref="AO400:AX400"/>
    <mergeCell ref="AO401:AX401"/>
    <mergeCell ref="AO402:AX402"/>
    <mergeCell ref="AO403:AX403"/>
    <mergeCell ref="AO392:AX392"/>
    <mergeCell ref="AO393:AX393"/>
    <mergeCell ref="AO394:AX394"/>
    <mergeCell ref="AO395:AX395"/>
    <mergeCell ref="AO396:AX396"/>
    <mergeCell ref="AO397:AX397"/>
    <mergeCell ref="AO386:AX386"/>
    <mergeCell ref="AO387:AX387"/>
    <mergeCell ref="AO388:AX388"/>
    <mergeCell ref="AO389:AX389"/>
    <mergeCell ref="AO390:AX390"/>
    <mergeCell ref="AO391:AX391"/>
    <mergeCell ref="AO380:AX380"/>
    <mergeCell ref="AO381:AX381"/>
    <mergeCell ref="AO382:AX382"/>
    <mergeCell ref="AO383:AX383"/>
    <mergeCell ref="AO384:AX384"/>
    <mergeCell ref="AO385:AX385"/>
    <mergeCell ref="AO374:AX374"/>
    <mergeCell ref="AO375:AX375"/>
    <mergeCell ref="AO376:AX376"/>
    <mergeCell ref="AO377:AX377"/>
    <mergeCell ref="AO378:AX378"/>
    <mergeCell ref="AO379:AX379"/>
    <mergeCell ref="AO368:AX368"/>
    <mergeCell ref="AO369:AX369"/>
    <mergeCell ref="AO370:AX370"/>
    <mergeCell ref="AO371:AX371"/>
    <mergeCell ref="AO372:AX372"/>
    <mergeCell ref="AO373:AX373"/>
    <mergeCell ref="AO362:AX362"/>
    <mergeCell ref="AO363:AX363"/>
    <mergeCell ref="AO364:AX364"/>
    <mergeCell ref="AO365:AX365"/>
    <mergeCell ref="AO366:AX366"/>
    <mergeCell ref="AO367:AX367"/>
    <mergeCell ref="AO356:AX356"/>
    <mergeCell ref="AO357:AX357"/>
    <mergeCell ref="AO358:AX358"/>
    <mergeCell ref="AO359:AX359"/>
    <mergeCell ref="AO360:AX360"/>
    <mergeCell ref="AO361:AX361"/>
    <mergeCell ref="AO350:AX350"/>
    <mergeCell ref="AO351:AX351"/>
    <mergeCell ref="AO352:AX352"/>
    <mergeCell ref="AO353:AX353"/>
    <mergeCell ref="AO354:AX354"/>
    <mergeCell ref="AO355:AX355"/>
    <mergeCell ref="AO344:AX344"/>
    <mergeCell ref="AO345:AX345"/>
    <mergeCell ref="AO346:AX346"/>
    <mergeCell ref="AO347:AX347"/>
    <mergeCell ref="AO348:AX348"/>
    <mergeCell ref="AO349:AX349"/>
    <mergeCell ref="AO338:AX338"/>
    <mergeCell ref="AO339:AX339"/>
    <mergeCell ref="AO340:AX340"/>
    <mergeCell ref="AO341:AX341"/>
    <mergeCell ref="AO342:AX342"/>
    <mergeCell ref="AO343:AX343"/>
    <mergeCell ref="AO332:AX332"/>
    <mergeCell ref="AO333:AX333"/>
    <mergeCell ref="AO334:AX334"/>
    <mergeCell ref="AO335:AX335"/>
    <mergeCell ref="AO336:AX336"/>
    <mergeCell ref="AO337:AX337"/>
    <mergeCell ref="AO326:AX326"/>
    <mergeCell ref="AO327:AX327"/>
    <mergeCell ref="AO328:AX328"/>
    <mergeCell ref="AO329:AX329"/>
    <mergeCell ref="AO330:AX330"/>
    <mergeCell ref="AO331:AX331"/>
    <mergeCell ref="AO320:AX320"/>
    <mergeCell ref="AO321:AX321"/>
    <mergeCell ref="AO322:AX322"/>
    <mergeCell ref="AO323:AX323"/>
    <mergeCell ref="AO324:AX324"/>
    <mergeCell ref="AO325:AX325"/>
    <mergeCell ref="AO314:AX314"/>
    <mergeCell ref="AO315:AX315"/>
    <mergeCell ref="AO316:AX316"/>
    <mergeCell ref="AO317:AX317"/>
    <mergeCell ref="AO318:AX318"/>
    <mergeCell ref="AO319:AX319"/>
    <mergeCell ref="AO308:AX308"/>
    <mergeCell ref="AO309:AX309"/>
    <mergeCell ref="AO310:AX310"/>
    <mergeCell ref="AO311:AX311"/>
    <mergeCell ref="AO312:AX312"/>
    <mergeCell ref="AO313:AX313"/>
    <mergeCell ref="AO302:AX302"/>
    <mergeCell ref="AO303:AX303"/>
    <mergeCell ref="AO304:AX304"/>
    <mergeCell ref="AO305:AX305"/>
    <mergeCell ref="AO306:AX306"/>
    <mergeCell ref="AO307:AX307"/>
    <mergeCell ref="AO296:AX296"/>
    <mergeCell ref="AO297:AX297"/>
    <mergeCell ref="AO298:AX298"/>
    <mergeCell ref="AO299:AX299"/>
    <mergeCell ref="AO300:AX300"/>
    <mergeCell ref="AO301:AX301"/>
    <mergeCell ref="AO290:AX290"/>
    <mergeCell ref="AO291:AX291"/>
    <mergeCell ref="AO292:AX292"/>
    <mergeCell ref="AO293:AX293"/>
    <mergeCell ref="AO294:AX294"/>
    <mergeCell ref="AO295:AX295"/>
    <mergeCell ref="AO284:AX284"/>
    <mergeCell ref="AO285:AX285"/>
    <mergeCell ref="AO286:AX286"/>
    <mergeCell ref="AO287:AX287"/>
    <mergeCell ref="AO288:AX288"/>
    <mergeCell ref="AO289:AX289"/>
    <mergeCell ref="AO278:AX278"/>
    <mergeCell ref="AO279:AX279"/>
    <mergeCell ref="AO280:AX280"/>
    <mergeCell ref="AO281:AX281"/>
    <mergeCell ref="AO282:AX282"/>
    <mergeCell ref="AO283:AX283"/>
    <mergeCell ref="AO272:AX272"/>
    <mergeCell ref="AO273:AX273"/>
    <mergeCell ref="AO274:AX274"/>
    <mergeCell ref="AO275:AX275"/>
    <mergeCell ref="AO276:AX276"/>
    <mergeCell ref="AO277:AX277"/>
    <mergeCell ref="AO266:AX266"/>
    <mergeCell ref="AO267:AX267"/>
    <mergeCell ref="AO268:AX268"/>
    <mergeCell ref="AO269:AX269"/>
    <mergeCell ref="AO270:AX270"/>
    <mergeCell ref="AO271:AX271"/>
    <mergeCell ref="AO260:AX260"/>
    <mergeCell ref="AO261:AX261"/>
    <mergeCell ref="AO262:AX262"/>
    <mergeCell ref="AO263:AX263"/>
    <mergeCell ref="AO264:AX264"/>
    <mergeCell ref="AO265:AX265"/>
    <mergeCell ref="AO254:AX254"/>
    <mergeCell ref="AO255:AX255"/>
    <mergeCell ref="AO256:AX256"/>
    <mergeCell ref="AO257:AX257"/>
    <mergeCell ref="AO258:AX258"/>
    <mergeCell ref="AO259:AX259"/>
    <mergeCell ref="AO248:AX248"/>
    <mergeCell ref="AO249:AX249"/>
    <mergeCell ref="AO250:AX250"/>
    <mergeCell ref="AO251:AX251"/>
    <mergeCell ref="AO252:AX252"/>
    <mergeCell ref="AO253:AX253"/>
    <mergeCell ref="AO242:AX242"/>
    <mergeCell ref="AO243:AX243"/>
    <mergeCell ref="AO244:AX244"/>
    <mergeCell ref="AO245:AX245"/>
    <mergeCell ref="AO246:AX246"/>
    <mergeCell ref="AO247:AX247"/>
    <mergeCell ref="AO236:AX236"/>
    <mergeCell ref="AO237:AX237"/>
    <mergeCell ref="AO238:AX238"/>
    <mergeCell ref="AO239:AX239"/>
    <mergeCell ref="AO240:AX240"/>
    <mergeCell ref="AO241:AX241"/>
    <mergeCell ref="AO230:AX230"/>
    <mergeCell ref="AO231:AX231"/>
    <mergeCell ref="AO232:AX232"/>
    <mergeCell ref="AO233:AX233"/>
    <mergeCell ref="AO234:AX234"/>
    <mergeCell ref="AO235:AX235"/>
    <mergeCell ref="AO224:AX224"/>
    <mergeCell ref="AO225:AX225"/>
    <mergeCell ref="AO226:AX226"/>
    <mergeCell ref="AO227:AX227"/>
    <mergeCell ref="AO228:AX228"/>
    <mergeCell ref="AO229:AX229"/>
    <mergeCell ref="AO218:AX218"/>
    <mergeCell ref="AO219:AX219"/>
    <mergeCell ref="AO220:AX220"/>
    <mergeCell ref="AO221:AX221"/>
    <mergeCell ref="AO222:AX222"/>
    <mergeCell ref="AO223:AX223"/>
    <mergeCell ref="AO212:AX212"/>
    <mergeCell ref="AO213:AX213"/>
    <mergeCell ref="AO214:AX214"/>
    <mergeCell ref="AO215:AX215"/>
    <mergeCell ref="AO216:AX216"/>
    <mergeCell ref="AO217:AX217"/>
    <mergeCell ref="AO206:AX206"/>
    <mergeCell ref="AO207:AX207"/>
    <mergeCell ref="AO208:AX208"/>
    <mergeCell ref="AO209:AX209"/>
    <mergeCell ref="AO210:AX210"/>
    <mergeCell ref="AO211:AX211"/>
    <mergeCell ref="AO200:AX200"/>
    <mergeCell ref="AO201:AX201"/>
    <mergeCell ref="AO202:AX202"/>
    <mergeCell ref="AO203:AX203"/>
    <mergeCell ref="AO204:AX204"/>
    <mergeCell ref="AO205:AX205"/>
    <mergeCell ref="AO194:AX194"/>
    <mergeCell ref="AO195:AX195"/>
    <mergeCell ref="AO196:AX196"/>
    <mergeCell ref="AO197:AX197"/>
    <mergeCell ref="AO198:AX198"/>
    <mergeCell ref="AO199:AX199"/>
    <mergeCell ref="AO188:AX188"/>
    <mergeCell ref="AO189:AX189"/>
    <mergeCell ref="AO190:AX190"/>
    <mergeCell ref="AO191:AX191"/>
    <mergeCell ref="AO192:AX192"/>
    <mergeCell ref="AO193:AX193"/>
    <mergeCell ref="AO182:AX182"/>
    <mergeCell ref="AO183:AX183"/>
    <mergeCell ref="AO184:AX184"/>
    <mergeCell ref="AO185:AX185"/>
    <mergeCell ref="AO186:AX186"/>
    <mergeCell ref="AO187:AX187"/>
    <mergeCell ref="AO176:AX176"/>
    <mergeCell ref="AO177:AX177"/>
    <mergeCell ref="AO178:AX178"/>
    <mergeCell ref="AO179:AX179"/>
    <mergeCell ref="AO180:AX180"/>
    <mergeCell ref="AO181:AX181"/>
    <mergeCell ref="AO170:AX170"/>
    <mergeCell ref="AO171:AX171"/>
    <mergeCell ref="AO172:AX172"/>
    <mergeCell ref="AO173:AX173"/>
    <mergeCell ref="AO174:AX174"/>
    <mergeCell ref="AO175:AX175"/>
    <mergeCell ref="AO164:AX164"/>
    <mergeCell ref="AO165:AX165"/>
    <mergeCell ref="AO166:AX166"/>
    <mergeCell ref="AO167:AX167"/>
    <mergeCell ref="AO168:AX168"/>
    <mergeCell ref="AO169:AX169"/>
    <mergeCell ref="AO158:AX158"/>
    <mergeCell ref="AO159:AX159"/>
    <mergeCell ref="AO160:AX160"/>
    <mergeCell ref="AO161:AX161"/>
    <mergeCell ref="AO162:AX162"/>
    <mergeCell ref="AO163:AX163"/>
    <mergeCell ref="AO152:AX152"/>
    <mergeCell ref="AO153:AX153"/>
    <mergeCell ref="AO154:AX154"/>
    <mergeCell ref="AO155:AX155"/>
    <mergeCell ref="AO156:AX156"/>
    <mergeCell ref="AO157:AX157"/>
    <mergeCell ref="AO146:AX146"/>
    <mergeCell ref="AO147:AX147"/>
    <mergeCell ref="AO148:AX148"/>
    <mergeCell ref="AO149:AX149"/>
    <mergeCell ref="AO150:AX150"/>
    <mergeCell ref="AO151:AX151"/>
    <mergeCell ref="AO140:AX140"/>
    <mergeCell ref="AO141:AX141"/>
    <mergeCell ref="AO142:AX142"/>
    <mergeCell ref="AO143:AX143"/>
    <mergeCell ref="AO144:AX144"/>
    <mergeCell ref="AO145:AX145"/>
    <mergeCell ref="AO134:AX134"/>
    <mergeCell ref="AO135:AX135"/>
    <mergeCell ref="AO136:AX136"/>
    <mergeCell ref="AO137:AX137"/>
    <mergeCell ref="AO138:AX138"/>
    <mergeCell ref="AO139:AX139"/>
    <mergeCell ref="AO128:AX128"/>
    <mergeCell ref="AO129:AX129"/>
    <mergeCell ref="AO130:AX130"/>
    <mergeCell ref="AO131:AX131"/>
    <mergeCell ref="AO132:AX132"/>
    <mergeCell ref="AO133:AX133"/>
    <mergeCell ref="AO122:AX122"/>
    <mergeCell ref="AO123:AX123"/>
    <mergeCell ref="AO124:AX124"/>
    <mergeCell ref="AO125:AX125"/>
    <mergeCell ref="AO126:AX126"/>
    <mergeCell ref="AO127:AX127"/>
    <mergeCell ref="AO116:AX116"/>
    <mergeCell ref="AO117:AX117"/>
    <mergeCell ref="AO118:AX118"/>
    <mergeCell ref="AO119:AX119"/>
    <mergeCell ref="AO120:AX120"/>
    <mergeCell ref="AO121:AX121"/>
    <mergeCell ref="AO110:AX110"/>
    <mergeCell ref="AO111:AX111"/>
    <mergeCell ref="AO112:AX112"/>
    <mergeCell ref="AO113:AX113"/>
    <mergeCell ref="AO114:AX114"/>
    <mergeCell ref="AO115:AX115"/>
    <mergeCell ref="AO104:AX104"/>
    <mergeCell ref="AO105:AX105"/>
    <mergeCell ref="AO106:AX106"/>
    <mergeCell ref="AO107:AX107"/>
    <mergeCell ref="AO108:AX108"/>
    <mergeCell ref="AO109:AX109"/>
    <mergeCell ref="AO98:AX98"/>
    <mergeCell ref="AO99:AX99"/>
    <mergeCell ref="AO100:AX100"/>
    <mergeCell ref="AO101:AX101"/>
    <mergeCell ref="AO102:AX102"/>
    <mergeCell ref="AO103:AX103"/>
    <mergeCell ref="AO92:AX92"/>
    <mergeCell ref="AO93:AX93"/>
    <mergeCell ref="AO94:AX94"/>
    <mergeCell ref="AO95:AX95"/>
    <mergeCell ref="AO96:AX96"/>
    <mergeCell ref="AO97:AX97"/>
    <mergeCell ref="AO86:AX86"/>
    <mergeCell ref="AO87:AX87"/>
    <mergeCell ref="AO88:AX88"/>
    <mergeCell ref="AO89:AX89"/>
    <mergeCell ref="AO90:AX90"/>
    <mergeCell ref="AO91:AX91"/>
    <mergeCell ref="AO80:AX80"/>
    <mergeCell ref="AO81:AX81"/>
    <mergeCell ref="AO82:AX82"/>
    <mergeCell ref="AO83:AX83"/>
    <mergeCell ref="AO84:AX84"/>
    <mergeCell ref="AO85:AX85"/>
    <mergeCell ref="AO74:AX74"/>
    <mergeCell ref="AO75:AX75"/>
    <mergeCell ref="AO76:AX76"/>
    <mergeCell ref="AO77:AX77"/>
    <mergeCell ref="AO78:AX78"/>
    <mergeCell ref="AO79:AX79"/>
    <mergeCell ref="AO68:AX68"/>
    <mergeCell ref="AO69:AX69"/>
    <mergeCell ref="AO70:AX70"/>
    <mergeCell ref="AO71:AX71"/>
    <mergeCell ref="AO72:AX72"/>
    <mergeCell ref="AO73:AX73"/>
    <mergeCell ref="AO62:AX62"/>
    <mergeCell ref="AO63:AX63"/>
    <mergeCell ref="AO64:AX64"/>
    <mergeCell ref="AO65:AX65"/>
    <mergeCell ref="AO66:AX66"/>
    <mergeCell ref="AO67:AX67"/>
    <mergeCell ref="AO56:AX56"/>
    <mergeCell ref="AO57:AX57"/>
    <mergeCell ref="AO58:AX58"/>
    <mergeCell ref="AO59:AX59"/>
    <mergeCell ref="AO60:AX60"/>
    <mergeCell ref="AO61:AX61"/>
    <mergeCell ref="AO50:AX50"/>
    <mergeCell ref="AO51:AX51"/>
    <mergeCell ref="AO52:AX52"/>
    <mergeCell ref="AO53:AX53"/>
    <mergeCell ref="AO54:AX54"/>
    <mergeCell ref="AO55:AX55"/>
    <mergeCell ref="AO44:AX44"/>
    <mergeCell ref="AO45:AX45"/>
    <mergeCell ref="AO46:AX46"/>
    <mergeCell ref="AO47:AX47"/>
    <mergeCell ref="AO48:AX48"/>
    <mergeCell ref="AO49:AX49"/>
    <mergeCell ref="AO38:AX38"/>
    <mergeCell ref="AO39:AX39"/>
    <mergeCell ref="AO40:AX40"/>
    <mergeCell ref="AO41:AX41"/>
    <mergeCell ref="AO42:AX42"/>
    <mergeCell ref="AO43:AX43"/>
    <mergeCell ref="AO32:AX32"/>
    <mergeCell ref="AO33:AX33"/>
    <mergeCell ref="AO34:AX34"/>
    <mergeCell ref="AO35:AX35"/>
    <mergeCell ref="AO36:AX36"/>
    <mergeCell ref="AO37:AX37"/>
    <mergeCell ref="AO26:AX26"/>
    <mergeCell ref="AO27:AX27"/>
    <mergeCell ref="AO28:AX28"/>
    <mergeCell ref="AO29:AX29"/>
    <mergeCell ref="AO30:AX30"/>
    <mergeCell ref="AO31:AX31"/>
    <mergeCell ref="AO20:AX20"/>
    <mergeCell ref="AO21:AX21"/>
    <mergeCell ref="AO22:AX22"/>
    <mergeCell ref="AO23:AX23"/>
    <mergeCell ref="AO24:AX24"/>
    <mergeCell ref="AO25:AX25"/>
    <mergeCell ref="AO14:AX14"/>
    <mergeCell ref="AO15:AX15"/>
    <mergeCell ref="AO16:AX16"/>
    <mergeCell ref="AO17:AX17"/>
    <mergeCell ref="AO18:AX18"/>
    <mergeCell ref="AO19:AX19"/>
    <mergeCell ref="AO8:AX8"/>
    <mergeCell ref="AO9:AX9"/>
    <mergeCell ref="AO10:AX10"/>
    <mergeCell ref="AO11:AX11"/>
    <mergeCell ref="AO12:AX12"/>
    <mergeCell ref="AO13:AX13"/>
    <mergeCell ref="AO2:AX2"/>
    <mergeCell ref="AO3:AX3"/>
    <mergeCell ref="AO4:AX4"/>
    <mergeCell ref="AO5:AX5"/>
    <mergeCell ref="AO6:AX6"/>
    <mergeCell ref="AO7:AX7"/>
    <mergeCell ref="O1:T1"/>
    <mergeCell ref="AE1:AI1"/>
    <mergeCell ref="AJ1:AN1"/>
    <mergeCell ref="AO1:AX1"/>
    <mergeCell ref="V1:X1"/>
  </mergeCells>
  <phoneticPr fontId="6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B1:DD209"/>
  <sheetViews>
    <sheetView zoomScale="85" zoomScaleNormal="85" workbookViewId="0">
      <selection activeCell="C5" sqref="C5"/>
    </sheetView>
  </sheetViews>
  <sheetFormatPr defaultRowHeight="16.5"/>
  <cols>
    <col min="12" max="12" width="11.625" bestFit="1" customWidth="1"/>
    <col min="13" max="13" width="10.25" customWidth="1"/>
  </cols>
  <sheetData>
    <row r="1" spans="2:12" ht="17.25" thickBot="1"/>
    <row r="2" spans="2:12">
      <c r="B2" s="150" t="s">
        <v>138</v>
      </c>
      <c r="C2" s="151"/>
      <c r="D2" s="151"/>
      <c r="E2" s="151"/>
      <c r="F2" s="151"/>
      <c r="G2" s="151"/>
      <c r="H2" s="151"/>
      <c r="I2" s="151"/>
      <c r="J2" s="151"/>
      <c r="K2" s="151"/>
      <c r="L2" s="152"/>
    </row>
    <row r="3" spans="2:12">
      <c r="B3" s="153"/>
      <c r="C3" s="154"/>
      <c r="D3" s="154"/>
      <c r="E3" s="154"/>
      <c r="F3" s="154"/>
      <c r="G3" s="154"/>
      <c r="H3" s="154"/>
      <c r="I3" s="154"/>
      <c r="J3" s="154"/>
      <c r="K3" s="154"/>
      <c r="L3" s="155"/>
    </row>
    <row r="4" spans="2:12" ht="66">
      <c r="B4" s="55" t="s">
        <v>13</v>
      </c>
      <c r="C4" s="3" t="s">
        <v>9</v>
      </c>
      <c r="D4" s="4" t="s">
        <v>90</v>
      </c>
      <c r="E4" s="4" t="s">
        <v>91</v>
      </c>
      <c r="F4" s="4" t="s">
        <v>3</v>
      </c>
      <c r="G4" s="4" t="s">
        <v>4</v>
      </c>
      <c r="H4" s="4" t="s">
        <v>14</v>
      </c>
      <c r="I4" s="4" t="s">
        <v>5</v>
      </c>
      <c r="J4" s="4" t="s">
        <v>6</v>
      </c>
      <c r="K4" s="3" t="s">
        <v>7</v>
      </c>
      <c r="L4" s="56" t="s">
        <v>8</v>
      </c>
    </row>
    <row r="5" spans="2:12" ht="45" customHeight="1">
      <c r="B5" s="86" t="s">
        <v>10</v>
      </c>
      <c r="C5" s="87">
        <v>940</v>
      </c>
      <c r="D5" s="87">
        <v>42</v>
      </c>
      <c r="E5" s="87">
        <v>76</v>
      </c>
      <c r="F5" s="87">
        <f>D5+E5</f>
        <v>118</v>
      </c>
      <c r="G5" s="87">
        <v>424</v>
      </c>
      <c r="H5" s="87">
        <v>203</v>
      </c>
      <c r="I5" s="87">
        <v>188</v>
      </c>
      <c r="J5" s="87">
        <f>I5+H5</f>
        <v>391</v>
      </c>
      <c r="K5" s="87">
        <f>(((C5*D5%)+((C5*E5%)*1.25)+((C5*G5%)*2.5)+((C5*H5%)*3.75)+((C5*I5%)*5)))/C5</f>
        <v>28.982499999999998</v>
      </c>
      <c r="L5" s="91">
        <f>(K5/5)*100</f>
        <v>579.65</v>
      </c>
    </row>
    <row r="6" spans="2:12" hidden="1">
      <c r="B6" s="57" t="s">
        <v>11</v>
      </c>
      <c r="C6" s="6">
        <f>COUNTIF('학생-입력대장'!$B$2:$B$1001,"1")</f>
        <v>0</v>
      </c>
      <c r="D6" s="6" t="e">
        <f>(COUNTIFS('학생-입력대장'!$B$2:$B$1001,"1",'학생-입력대장'!$D$2:$D$1001,"5")/$C$6)*100</f>
        <v>#DIV/0!</v>
      </c>
      <c r="E6" s="6" t="e">
        <f>(COUNTIFS('학생-입력대장'!$B$2:$B$1001,"1",'학생-입력대장'!$D$2:$D$1001,"4")/$C$6)*100</f>
        <v>#DIV/0!</v>
      </c>
      <c r="F6" s="6" t="e">
        <f>D6+E6</f>
        <v>#DIV/0!</v>
      </c>
      <c r="G6" s="6" t="e">
        <f>(COUNTIFS('학생-입력대장'!$B$2:$B$1001,"1",'학생-입력대장'!$D$2:$D$1001,"3")/$C$6)*100</f>
        <v>#DIV/0!</v>
      </c>
      <c r="H6" s="6" t="e">
        <f>(COUNTIFS('학생-입력대장'!$B$2:$B$1001,"1",'학생-입력대장'!$D$2:$D$1001,"2")/$C$6)*100</f>
        <v>#DIV/0!</v>
      </c>
      <c r="I6" s="6" t="e">
        <f>(COUNTIFS('학생-입력대장'!$B$2:$B$1001,"1",'학생-입력대장'!$D$2:$D$1001,"1")/$C$6)*100</f>
        <v>#DIV/0!</v>
      </c>
      <c r="J6" s="6" t="e">
        <f>I6+H6</f>
        <v>#DIV/0!</v>
      </c>
      <c r="K6" s="6" t="e">
        <f>(((C6*D6%)+((C6*E6%)*1.25)+((C6*G6%)*2.5)+((C6*H6%)*3.75)+((C6*I6%)*5)))/C6</f>
        <v>#DIV/0!</v>
      </c>
      <c r="L6" s="58" t="e">
        <f>(K6/5)*100</f>
        <v>#DIV/0!</v>
      </c>
    </row>
    <row r="7" spans="2:12" hidden="1">
      <c r="B7" s="57" t="s">
        <v>12</v>
      </c>
      <c r="C7" s="6">
        <f>COUNTIF('학생-입력대장'!$B$2:$B$1001,"2")</f>
        <v>0</v>
      </c>
      <c r="D7" s="6" t="e">
        <f>(COUNTIFS('학생-입력대장'!$B$2:$B$1001,"2",'학생-입력대장'!$D$2:$D$1001,"5")/$C$7)*100</f>
        <v>#DIV/0!</v>
      </c>
      <c r="E7" s="6" t="e">
        <f>(COUNTIFS('학생-입력대장'!$B$2:$B$1001,"2",'학생-입력대장'!$D$2:$D$1001,"4")/$C$7)*100</f>
        <v>#DIV/0!</v>
      </c>
      <c r="F7" s="6" t="e">
        <f>D7+E7</f>
        <v>#DIV/0!</v>
      </c>
      <c r="G7" s="6" t="e">
        <f>(COUNTIFS('학생-입력대장'!$B$2:$B$1001,"2",'학생-입력대장'!$D$2:$D$1001,"3")/$C$7)*100</f>
        <v>#DIV/0!</v>
      </c>
      <c r="H7" s="6" t="e">
        <f>(COUNTIFS('학생-입력대장'!$B$2:$B$1001,"2",'학생-입력대장'!$D$2:$D$1001,"2")/$C$7)*100</f>
        <v>#DIV/0!</v>
      </c>
      <c r="I7" s="6" t="e">
        <f>(COUNTIFS('학생-입력대장'!$B$2:$B$1001,"2",'학생-입력대장'!$D$2:$D$1001,"1")/$C$7)*100</f>
        <v>#DIV/0!</v>
      </c>
      <c r="J7" s="6" t="e">
        <f>I7+H7</f>
        <v>#DIV/0!</v>
      </c>
      <c r="K7" s="6" t="e">
        <f>(((C7*D7%)+((C7*E7%)*1.25)+((C7*G7%)*2.5)+((C7*H7%)*3.75)+((C7*I7%)*5)))/C7</f>
        <v>#DIV/0!</v>
      </c>
      <c r="L7" s="58" t="e">
        <f>(K7/5)*100</f>
        <v>#DIV/0!</v>
      </c>
    </row>
    <row r="8" spans="2:12">
      <c r="B8" s="22"/>
      <c r="C8" s="33"/>
      <c r="D8" s="33"/>
      <c r="E8" s="33"/>
      <c r="F8" s="33"/>
      <c r="G8" s="33"/>
      <c r="H8" s="33"/>
      <c r="I8" s="33"/>
      <c r="J8" s="33"/>
      <c r="K8" s="33"/>
      <c r="L8" s="33"/>
    </row>
    <row r="9" spans="2:12">
      <c r="B9" s="22"/>
      <c r="C9" s="85"/>
      <c r="D9" s="85"/>
      <c r="E9" s="85"/>
      <c r="F9" s="85"/>
      <c r="G9" s="85"/>
      <c r="H9" s="85"/>
      <c r="I9" s="85"/>
      <c r="J9" s="85"/>
      <c r="K9" s="85"/>
      <c r="L9" s="85"/>
    </row>
    <row r="10" spans="2:12">
      <c r="B10" s="22"/>
      <c r="C10" s="85"/>
      <c r="D10" s="85"/>
      <c r="E10" s="85"/>
      <c r="F10" s="85"/>
      <c r="G10" s="85"/>
      <c r="H10" s="85"/>
      <c r="I10" s="85"/>
      <c r="J10" s="85"/>
      <c r="K10" s="85"/>
      <c r="L10" s="85"/>
    </row>
    <row r="11" spans="2:12">
      <c r="B11" s="22"/>
      <c r="C11" s="85"/>
      <c r="D11" s="85"/>
      <c r="E11" s="85"/>
      <c r="F11" s="85"/>
      <c r="G11" s="85"/>
      <c r="H11" s="85"/>
      <c r="I11" s="85"/>
      <c r="J11" s="85"/>
      <c r="K11" s="85"/>
      <c r="L11" s="85"/>
    </row>
    <row r="12" spans="2:12">
      <c r="B12" s="22"/>
      <c r="C12" s="85"/>
      <c r="D12" s="85"/>
      <c r="E12" s="85"/>
      <c r="F12" s="85"/>
      <c r="G12" s="85"/>
      <c r="H12" s="85"/>
      <c r="I12" s="85"/>
      <c r="J12" s="85"/>
      <c r="K12" s="85"/>
      <c r="L12" s="85"/>
    </row>
    <row r="13" spans="2:12">
      <c r="B13" s="22"/>
      <c r="C13" s="85"/>
      <c r="D13" s="85"/>
      <c r="E13" s="85"/>
      <c r="F13" s="85"/>
      <c r="G13" s="85"/>
      <c r="H13" s="85"/>
      <c r="I13" s="85"/>
      <c r="J13" s="85"/>
      <c r="K13" s="85"/>
      <c r="L13" s="85"/>
    </row>
    <row r="14" spans="2:12">
      <c r="B14" s="22"/>
      <c r="C14" s="85"/>
      <c r="D14" s="85"/>
      <c r="E14" s="85"/>
      <c r="F14" s="85"/>
      <c r="G14" s="85"/>
      <c r="H14" s="85"/>
      <c r="I14" s="85"/>
      <c r="J14" s="85"/>
      <c r="K14" s="85"/>
      <c r="L14" s="85"/>
    </row>
    <row r="15" spans="2:12">
      <c r="B15" s="22"/>
      <c r="C15" s="85"/>
      <c r="D15" s="85"/>
      <c r="E15" s="85"/>
      <c r="F15" s="85"/>
      <c r="G15" s="85"/>
      <c r="H15" s="85"/>
      <c r="I15" s="85"/>
      <c r="J15" s="85"/>
      <c r="K15" s="85"/>
      <c r="L15" s="85"/>
    </row>
    <row r="16" spans="2:12">
      <c r="B16" s="22"/>
      <c r="C16" s="33"/>
      <c r="D16" s="33"/>
      <c r="E16" s="33"/>
      <c r="F16" s="33"/>
      <c r="G16" s="33"/>
      <c r="H16" s="33"/>
      <c r="I16" s="33"/>
      <c r="J16" s="33"/>
      <c r="K16" s="33"/>
      <c r="L16" s="33"/>
    </row>
    <row r="17" spans="2:17" ht="17.25" thickBot="1">
      <c r="P17" s="53"/>
      <c r="Q17" s="2"/>
    </row>
    <row r="18" spans="2:17" ht="16.5" customHeight="1">
      <c r="B18" s="159" t="s">
        <v>139</v>
      </c>
      <c r="C18" s="160"/>
      <c r="D18" s="160"/>
      <c r="E18" s="160"/>
      <c r="F18" s="160"/>
      <c r="G18" s="160"/>
      <c r="H18" s="161"/>
      <c r="I18" s="54"/>
      <c r="J18" s="2"/>
    </row>
    <row r="19" spans="2:17">
      <c r="B19" s="162"/>
      <c r="C19" s="163"/>
      <c r="D19" s="163"/>
      <c r="E19" s="163"/>
      <c r="F19" s="163"/>
      <c r="G19" s="163"/>
      <c r="H19" s="164"/>
      <c r="I19" s="54"/>
      <c r="J19" s="2"/>
    </row>
    <row r="20" spans="2:17" ht="33">
      <c r="B20" s="60" t="s">
        <v>13</v>
      </c>
      <c r="C20" s="27" t="s">
        <v>9</v>
      </c>
      <c r="D20" s="28" t="s">
        <v>149</v>
      </c>
      <c r="E20" s="28" t="s">
        <v>146</v>
      </c>
      <c r="F20" s="28" t="s">
        <v>150</v>
      </c>
      <c r="G20" s="28" t="s">
        <v>147</v>
      </c>
      <c r="H20" s="28" t="s">
        <v>148</v>
      </c>
      <c r="I20" s="53"/>
      <c r="J20" s="2"/>
    </row>
    <row r="21" spans="2:17" ht="45" customHeight="1">
      <c r="B21" s="86" t="s">
        <v>22</v>
      </c>
      <c r="C21" s="87">
        <f>D21+E21+F21+G21+H21</f>
        <v>910</v>
      </c>
      <c r="D21" s="87">
        <v>47</v>
      </c>
      <c r="E21" s="87">
        <v>235</v>
      </c>
      <c r="F21" s="87">
        <v>495</v>
      </c>
      <c r="G21" s="87">
        <v>100</v>
      </c>
      <c r="H21" s="87">
        <v>33</v>
      </c>
      <c r="I21" s="53"/>
      <c r="J21" s="2"/>
    </row>
    <row r="22" spans="2:17" hidden="1">
      <c r="B22" s="57" t="s">
        <v>11</v>
      </c>
      <c r="C22" s="6">
        <f>SUM(D22:H22)</f>
        <v>0</v>
      </c>
      <c r="D22" s="6">
        <f>COUNTIFS('학생-입력대장'!$E$2:$E$1001,"1",'학생-입력대장'!$B$2:$B$1001,"1")</f>
        <v>0</v>
      </c>
      <c r="E22" s="6">
        <f>COUNTIFS('학생-입력대장'!$E$2:$E$1001,"2",'학생-입력대장'!$B$2:$B$1001,"1")</f>
        <v>0</v>
      </c>
      <c r="F22" s="6">
        <f>COUNTIFS('학생-입력대장'!$E$2:$E$1001,"3",'학생-입력대장'!$B$2:$B$1001,"1")</f>
        <v>0</v>
      </c>
      <c r="G22" s="6">
        <f>COUNTIFS('학생-입력대장'!$E$2:$E$1001,"4",'학생-입력대장'!$B$2:$B$1001,"1")</f>
        <v>0</v>
      </c>
      <c r="H22" s="6">
        <f>COUNTIFS('학생-입력대장'!$E$2:$E$1001,"5",'학생-입력대장'!$B$2:$B$1001,"1")</f>
        <v>0</v>
      </c>
    </row>
    <row r="23" spans="2:17" hidden="1">
      <c r="B23" s="57" t="s">
        <v>12</v>
      </c>
      <c r="C23" s="6">
        <f t="shared" ref="C23" si="0">SUM(D23:H23)</f>
        <v>0</v>
      </c>
      <c r="D23" s="6">
        <f>COUNTIFS('학생-입력대장'!$E$2:$E$1001,"1",'학생-입력대장'!$B$2:$B$1001,"2")</f>
        <v>0</v>
      </c>
      <c r="E23" s="6">
        <f>COUNTIFS('학생-입력대장'!$E$2:$E$1001,"2",'학생-입력대장'!$B$2:$B$1001,"2")</f>
        <v>0</v>
      </c>
      <c r="F23" s="6">
        <f>COUNTIFS('학생-입력대장'!$E$2:$E$1001,"3",'학생-입력대장'!$B$2:$B$1001,"2")</f>
        <v>0</v>
      </c>
      <c r="G23" s="6">
        <f>COUNTIFS('학생-입력대장'!$E$2:$E$1001,"4",'학생-입력대장'!$B$2:$B$1001,"2")</f>
        <v>0</v>
      </c>
      <c r="H23" s="6">
        <f>COUNTIFS('학생-입력대장'!$E$2:$E$1001,"5",'학생-입력대장'!$B$2:$B$1001,"2")</f>
        <v>0</v>
      </c>
    </row>
    <row r="24" spans="2:17">
      <c r="B24" s="84"/>
      <c r="C24" s="84"/>
      <c r="D24" s="84"/>
      <c r="E24" s="84"/>
      <c r="F24" s="84"/>
      <c r="G24" s="84"/>
      <c r="H24" s="84"/>
    </row>
    <row r="25" spans="2:17">
      <c r="B25" s="85"/>
      <c r="C25" s="85"/>
      <c r="D25" s="85"/>
      <c r="E25" s="85"/>
      <c r="F25" s="85"/>
      <c r="G25" s="85"/>
      <c r="H25" s="85"/>
    </row>
    <row r="26" spans="2:17">
      <c r="B26" s="85"/>
      <c r="C26" s="85"/>
      <c r="D26" s="85"/>
      <c r="E26" s="85"/>
      <c r="F26" s="85"/>
      <c r="G26" s="85"/>
      <c r="H26" s="85"/>
    </row>
    <row r="27" spans="2:17">
      <c r="B27" s="85"/>
      <c r="C27" s="85"/>
      <c r="D27" s="85"/>
      <c r="E27" s="85"/>
      <c r="F27" s="85"/>
      <c r="G27" s="85"/>
      <c r="H27" s="85"/>
    </row>
    <row r="28" spans="2:17">
      <c r="B28" s="85"/>
      <c r="C28" s="85"/>
      <c r="D28" s="85"/>
      <c r="E28" s="85"/>
      <c r="F28" s="85"/>
      <c r="G28" s="85"/>
      <c r="H28" s="85"/>
    </row>
    <row r="29" spans="2:17">
      <c r="B29" s="85"/>
      <c r="C29" s="85"/>
      <c r="D29" s="85"/>
      <c r="E29" s="85"/>
      <c r="F29" s="85"/>
      <c r="G29" s="85"/>
      <c r="H29" s="85"/>
    </row>
    <row r="30" spans="2:17">
      <c r="B30" s="85"/>
      <c r="C30" s="85"/>
      <c r="D30" s="85"/>
      <c r="E30" s="85"/>
      <c r="F30" s="85"/>
      <c r="G30" s="85"/>
      <c r="H30" s="85"/>
    </row>
    <row r="31" spans="2:17">
      <c r="B31" s="84"/>
      <c r="C31" s="84"/>
      <c r="D31" s="84"/>
      <c r="E31" s="84"/>
      <c r="F31" s="84"/>
      <c r="G31" s="84"/>
      <c r="H31" s="84"/>
    </row>
    <row r="33" spans="2:12" ht="17.25" thickBot="1"/>
    <row r="34" spans="2:12">
      <c r="B34" s="150" t="s">
        <v>160</v>
      </c>
      <c r="C34" s="151"/>
      <c r="D34" s="151"/>
      <c r="E34" s="151"/>
      <c r="F34" s="151"/>
      <c r="G34" s="151"/>
      <c r="H34" s="151"/>
      <c r="I34" s="151"/>
      <c r="J34" s="151"/>
      <c r="K34" s="151"/>
      <c r="L34" s="152"/>
    </row>
    <row r="35" spans="2:12">
      <c r="B35" s="153"/>
      <c r="C35" s="154"/>
      <c r="D35" s="154"/>
      <c r="E35" s="154"/>
      <c r="F35" s="154"/>
      <c r="G35" s="154"/>
      <c r="H35" s="154"/>
      <c r="I35" s="154"/>
      <c r="J35" s="154"/>
      <c r="K35" s="154"/>
      <c r="L35" s="155"/>
    </row>
    <row r="36" spans="2:12" ht="66">
      <c r="B36" s="55" t="s">
        <v>13</v>
      </c>
      <c r="C36" s="3" t="s">
        <v>9</v>
      </c>
      <c r="D36" s="4" t="s">
        <v>90</v>
      </c>
      <c r="E36" s="4" t="s">
        <v>91</v>
      </c>
      <c r="F36" s="4" t="s">
        <v>3</v>
      </c>
      <c r="G36" s="4" t="s">
        <v>16</v>
      </c>
      <c r="H36" s="4" t="s">
        <v>14</v>
      </c>
      <c r="I36" s="4" t="s">
        <v>15</v>
      </c>
      <c r="J36" s="4" t="s">
        <v>6</v>
      </c>
      <c r="K36" s="3" t="s">
        <v>7</v>
      </c>
      <c r="L36" s="56" t="s">
        <v>8</v>
      </c>
    </row>
    <row r="37" spans="2:12" ht="45" customHeight="1">
      <c r="B37" s="86" t="s">
        <v>10</v>
      </c>
      <c r="C37" s="87">
        <f>D37+E37+G37+H37+I37</f>
        <v>943</v>
      </c>
      <c r="D37" s="87">
        <v>40</v>
      </c>
      <c r="E37" s="87">
        <v>107</v>
      </c>
      <c r="F37" s="87">
        <f>D37+E37</f>
        <v>147</v>
      </c>
      <c r="G37" s="87">
        <v>346</v>
      </c>
      <c r="H37" s="87">
        <v>259</v>
      </c>
      <c r="I37" s="87">
        <v>191</v>
      </c>
      <c r="J37" s="87">
        <f>I37+H37</f>
        <v>450</v>
      </c>
      <c r="K37" s="87">
        <f>(((C37*D37%)+((C37*E37%)*1.25)+((C37*G37%)*2.5)+((C37*H37%)*3.75)+((C37*I37%)*5)))/C37</f>
        <v>29.65</v>
      </c>
      <c r="L37" s="88">
        <f>(K37/5)*100</f>
        <v>593</v>
      </c>
    </row>
    <row r="38" spans="2:12" hidden="1">
      <c r="B38" s="57" t="s">
        <v>11</v>
      </c>
      <c r="C38" s="6">
        <f>COUNTIF('학생-입력대장'!$B$2:$B$1001,"1")</f>
        <v>0</v>
      </c>
      <c r="D38" s="6" t="e">
        <f>(COUNTIFS('학생-입력대장'!$B$2:$B$1001,"1",'학생-입력대장'!$F$2:$F$1001,"5")/C38)*100</f>
        <v>#DIV/0!</v>
      </c>
      <c r="E38" s="6" t="e">
        <f>(COUNTIFS('학생-입력대장'!$B$2:$B$1001,"1",'학생-입력대장'!$F$2:$F$1001,"4")/C38)*100</f>
        <v>#DIV/0!</v>
      </c>
      <c r="F38" s="6" t="e">
        <f>D38+E38</f>
        <v>#DIV/0!</v>
      </c>
      <c r="G38" s="6" t="e">
        <f>(COUNTIFS('학생-입력대장'!$B$2:$B$1001,"1",'학생-입력대장'!$F$2:$F$1001,"3")/C38)*100</f>
        <v>#DIV/0!</v>
      </c>
      <c r="H38" s="6" t="e">
        <f>(COUNTIFS('학생-입력대장'!$B$2:$B$1001,"1",'학생-입력대장'!$F$2:$F$1001,"2")/C38)*100</f>
        <v>#DIV/0!</v>
      </c>
      <c r="I38" s="6" t="e">
        <f>(COUNTIFS('학생-입력대장'!$B$2:$B$1001,"1",'학생-입력대장'!$F$2:$F$1001,"1")/C38)*100</f>
        <v>#DIV/0!</v>
      </c>
      <c r="J38" s="6" t="e">
        <f>I38+H38</f>
        <v>#DIV/0!</v>
      </c>
      <c r="K38" s="6" t="e">
        <f>(((C38*D38%)+((C38*E38%)*1.25)+((C38*G38%)*2.5)+((C38*H38%)*3.75)+((C38*I38%)*5)))/C38</f>
        <v>#DIV/0!</v>
      </c>
      <c r="L38" s="65" t="e">
        <f>(K38/5)*100</f>
        <v>#DIV/0!</v>
      </c>
    </row>
    <row r="39" spans="2:12" hidden="1">
      <c r="B39" s="57" t="s">
        <v>12</v>
      </c>
      <c r="C39" s="6">
        <f>COUNTIF('학생-입력대장'!$B$2:$B$1001,"2")</f>
        <v>0</v>
      </c>
      <c r="D39" s="6" t="e">
        <f>(COUNTIFS('학생-입력대장'!$B$2:$B$1001,"2",'학생-입력대장'!$F$2:$F$1001,"5")/C39)*100</f>
        <v>#DIV/0!</v>
      </c>
      <c r="E39" s="6" t="e">
        <f>(COUNTIFS('학생-입력대장'!$B$2:$B$1001,"2",'학생-입력대장'!$F$2:$F$1001,"4")/C39)*100</f>
        <v>#DIV/0!</v>
      </c>
      <c r="F39" s="6" t="e">
        <f>D39+E39</f>
        <v>#DIV/0!</v>
      </c>
      <c r="G39" s="6" t="e">
        <f>(COUNTIFS('학생-입력대장'!$B$2:$B$1001,"2",'학생-입력대장'!$F$2:$F$1001,"3")/C39)*100</f>
        <v>#DIV/0!</v>
      </c>
      <c r="H39" s="6" t="e">
        <f>(COUNTIFS('학생-입력대장'!$B$2:$B$1001,"2",'학생-입력대장'!$F$2:$F$1001,"2")/C39)*100</f>
        <v>#DIV/0!</v>
      </c>
      <c r="I39" s="6" t="e">
        <f>(COUNTIFS('학생-입력대장'!$B$2:$B$1001,"2",'학생-입력대장'!$F$2:$F$1001,"1")/C39)*100</f>
        <v>#DIV/0!</v>
      </c>
      <c r="J39" s="6" t="e">
        <f>I39+H39</f>
        <v>#DIV/0!</v>
      </c>
      <c r="K39" s="6" t="e">
        <f>(((C39*D39%)+((C39*E39%)*1.25)+((C39*G39%)*2.5)+((C39*H39%)*3.75)+((C39*I39%)*5)))/C39</f>
        <v>#DIV/0!</v>
      </c>
      <c r="L39" s="65" t="e">
        <f>(K39/5)*100</f>
        <v>#DIV/0!</v>
      </c>
    </row>
    <row r="40" spans="2:12" ht="34.5" customHeight="1">
      <c r="B40" s="17"/>
      <c r="C40" s="17"/>
      <c r="D40" s="2"/>
      <c r="E40" s="2"/>
      <c r="F40" s="2"/>
      <c r="G40" s="2"/>
      <c r="H40" s="2"/>
      <c r="I40" s="2"/>
      <c r="J40" s="2"/>
      <c r="K40" s="2"/>
      <c r="L40" s="2"/>
    </row>
    <row r="41" spans="2:12" ht="113.25" customHeight="1">
      <c r="B41" s="84"/>
      <c r="C41" s="84"/>
      <c r="D41" s="2"/>
      <c r="E41" s="2"/>
      <c r="F41" s="2"/>
      <c r="G41" s="2"/>
      <c r="H41" s="2"/>
      <c r="I41" s="2"/>
      <c r="J41" s="2"/>
      <c r="K41" s="2"/>
      <c r="L41" s="2"/>
    </row>
    <row r="42" spans="2:12">
      <c r="B42" s="85"/>
      <c r="C42" s="85"/>
      <c r="D42" s="2"/>
      <c r="E42" s="2"/>
      <c r="F42" s="2"/>
      <c r="G42" s="2"/>
      <c r="H42" s="2"/>
      <c r="I42" s="2"/>
      <c r="J42" s="2"/>
      <c r="K42" s="2"/>
      <c r="L42" s="2"/>
    </row>
    <row r="43" spans="2:12">
      <c r="B43" s="85"/>
      <c r="C43" s="85"/>
      <c r="D43" s="2"/>
      <c r="E43" s="2"/>
      <c r="F43" s="2"/>
      <c r="G43" s="2"/>
      <c r="H43" s="2"/>
      <c r="I43" s="2"/>
      <c r="J43" s="2"/>
      <c r="K43" s="2"/>
      <c r="L43" s="2"/>
    </row>
    <row r="47" spans="2:12" ht="17.25" thickBot="1"/>
    <row r="48" spans="2:12">
      <c r="B48" s="150" t="s">
        <v>161</v>
      </c>
      <c r="C48" s="151"/>
      <c r="D48" s="151"/>
      <c r="E48" s="151"/>
      <c r="F48" s="151"/>
      <c r="G48" s="151"/>
      <c r="H48" s="151"/>
      <c r="I48" s="151"/>
      <c r="J48" s="151"/>
      <c r="K48" s="151"/>
      <c r="L48" s="152"/>
    </row>
    <row r="49" spans="2:49">
      <c r="B49" s="153"/>
      <c r="C49" s="154"/>
      <c r="D49" s="154"/>
      <c r="E49" s="154"/>
      <c r="F49" s="154"/>
      <c r="G49" s="154"/>
      <c r="H49" s="154"/>
      <c r="I49" s="154"/>
      <c r="J49" s="154"/>
      <c r="K49" s="154"/>
      <c r="L49" s="155"/>
    </row>
    <row r="50" spans="2:49" ht="66">
      <c r="B50" s="55" t="s">
        <v>13</v>
      </c>
      <c r="C50" s="3" t="s">
        <v>9</v>
      </c>
      <c r="D50" s="4" t="s">
        <v>90</v>
      </c>
      <c r="E50" s="4" t="s">
        <v>91</v>
      </c>
      <c r="F50" s="4" t="s">
        <v>3</v>
      </c>
      <c r="G50" s="4" t="s">
        <v>16</v>
      </c>
      <c r="H50" s="4" t="s">
        <v>14</v>
      </c>
      <c r="I50" s="4" t="s">
        <v>15</v>
      </c>
      <c r="J50" s="4" t="s">
        <v>6</v>
      </c>
      <c r="K50" s="3" t="s">
        <v>7</v>
      </c>
      <c r="L50" s="56" t="s">
        <v>8</v>
      </c>
    </row>
    <row r="51" spans="2:49" ht="45" customHeight="1">
      <c r="B51" s="86" t="s">
        <v>10</v>
      </c>
      <c r="C51" s="87">
        <f>D51+E51+G51+H51+I51</f>
        <v>937</v>
      </c>
      <c r="D51" s="87">
        <v>35</v>
      </c>
      <c r="E51" s="87">
        <v>119</v>
      </c>
      <c r="F51" s="87">
        <f>D51+E51</f>
        <v>154</v>
      </c>
      <c r="G51" s="87">
        <v>344</v>
      </c>
      <c r="H51" s="87">
        <v>212</v>
      </c>
      <c r="I51" s="87">
        <v>227</v>
      </c>
      <c r="J51" s="87">
        <f>I51+H51</f>
        <v>439</v>
      </c>
      <c r="K51" s="87">
        <f>(((C51*D51%)+((C51*E51%)*1.25)+((C51*G51%)*2.5)+((C51*H51%)*3.75)+((C51*I51%)*5)))/C51</f>
        <v>29.737499999999997</v>
      </c>
      <c r="L51" s="88">
        <f>(K51/5)*100</f>
        <v>594.75</v>
      </c>
    </row>
    <row r="52" spans="2:49" hidden="1">
      <c r="B52" s="57" t="s">
        <v>11</v>
      </c>
      <c r="C52" s="6">
        <f>COUNTIF('학생-입력대장'!$B$2:$B$1001,"1")</f>
        <v>0</v>
      </c>
      <c r="D52" s="6" t="e">
        <f>(COUNTIFS('학생-입력대장'!$B$2:$B$1001,"1",'학생-입력대장'!$G$2:$G$1001,"5")/C52)*100</f>
        <v>#DIV/0!</v>
      </c>
      <c r="E52" s="6" t="e">
        <f>(COUNTIFS('학생-입력대장'!$B$2:$B$1001,"1",'학생-입력대장'!$G$2:$G$1001,"4")/C52)*100</f>
        <v>#DIV/0!</v>
      </c>
      <c r="F52" s="6" t="e">
        <f>D52+E52</f>
        <v>#DIV/0!</v>
      </c>
      <c r="G52" s="6" t="e">
        <f>(COUNTIFS('학생-입력대장'!$B$2:$B$1001,"1",'학생-입력대장'!$G$2:$G$1001,"3")/C52)*100</f>
        <v>#DIV/0!</v>
      </c>
      <c r="H52" s="6" t="e">
        <f>(COUNTIFS('학생-입력대장'!$B$2:$B$1001,"1",'학생-입력대장'!$G$2:$G$1001,"2")/C52)*100</f>
        <v>#DIV/0!</v>
      </c>
      <c r="I52" s="6" t="e">
        <f>(COUNTIFS('학생-입력대장'!$B$2:$B$1001,"1",'학생-입력대장'!$G$2:$G$1001,"1")/C52)*100</f>
        <v>#DIV/0!</v>
      </c>
      <c r="J52" s="6" t="e">
        <f>I52+H52</f>
        <v>#DIV/0!</v>
      </c>
      <c r="K52" s="6" t="e">
        <f>(((C52*D52%)+((C52*E52%)*1.25)+((C52*G52%)*2.5)+((C52*H52%)*3.75)+((C52*I52%)*5)))/C52</f>
        <v>#DIV/0!</v>
      </c>
      <c r="L52" s="65" t="e">
        <f>(K52/5)*100</f>
        <v>#DIV/0!</v>
      </c>
    </row>
    <row r="53" spans="2:49" hidden="1">
      <c r="B53" s="57" t="s">
        <v>12</v>
      </c>
      <c r="C53" s="6">
        <f>COUNTIF('학생-입력대장'!$B$2:$B$1001,"2")</f>
        <v>0</v>
      </c>
      <c r="D53" s="6" t="e">
        <f>(COUNTIFS('학생-입력대장'!$B$2:$B$1001,"2",'학생-입력대장'!$G$2:$G$1001,"5")/C53)*100</f>
        <v>#DIV/0!</v>
      </c>
      <c r="E53" s="6" t="e">
        <f>(COUNTIFS('학생-입력대장'!$B$2:$B$1001,"2",'학생-입력대장'!$G$2:$G$1001,"4")/C53)*100</f>
        <v>#DIV/0!</v>
      </c>
      <c r="F53" s="6" t="e">
        <f>D53+E53</f>
        <v>#DIV/0!</v>
      </c>
      <c r="G53" s="6" t="e">
        <f>(COUNTIFS('학생-입력대장'!$B$2:$B$1001,"2",'학생-입력대장'!$G$2:$G$1001,"3")/C53)*100</f>
        <v>#DIV/0!</v>
      </c>
      <c r="H53" s="6" t="e">
        <f>(COUNTIFS('학생-입력대장'!$B$2:$B$1001,"2",'학생-입력대장'!$G$2:$G$1001,"2")/C53)*100</f>
        <v>#DIV/0!</v>
      </c>
      <c r="I53" s="6" t="e">
        <f>(COUNTIFS('학생-입력대장'!$B$2:$B$1001,"2",'학생-입력대장'!$G$2:$G$1001,"1")/C53)*100</f>
        <v>#DIV/0!</v>
      </c>
      <c r="J53" s="6" t="e">
        <f>I53+H53</f>
        <v>#DIV/0!</v>
      </c>
      <c r="K53" s="6" t="e">
        <f>(((C53*D53%)+((C53*E53%)*1.25)+((C53*G53%)*2.5)+((C53*H53%)*3.75)+((C53*I53%)*5)))/C53</f>
        <v>#DIV/0!</v>
      </c>
      <c r="L53" s="65" t="e">
        <f>(K53/5)*100</f>
        <v>#DIV/0!</v>
      </c>
    </row>
    <row r="54" spans="2:49">
      <c r="R54" s="50"/>
      <c r="S54" s="50"/>
      <c r="T54" s="50"/>
      <c r="U54" s="50"/>
      <c r="V54" s="50"/>
      <c r="W54" s="50"/>
      <c r="X54" s="50"/>
      <c r="Y54" s="50"/>
    </row>
    <row r="55" spans="2:49" hidden="1">
      <c r="B55" s="156" t="s">
        <v>45</v>
      </c>
      <c r="C55" s="157"/>
      <c r="D55" s="157"/>
      <c r="E55" s="157"/>
      <c r="F55" s="157"/>
      <c r="G55" s="157"/>
      <c r="H55" s="157"/>
      <c r="I55" s="158"/>
      <c r="J55" s="156" t="s">
        <v>46</v>
      </c>
      <c r="K55" s="157"/>
      <c r="L55" s="157"/>
      <c r="M55" s="157"/>
      <c r="N55" s="157"/>
      <c r="O55" s="157"/>
      <c r="P55" s="157"/>
      <c r="Q55" s="158"/>
      <c r="R55" s="165" t="s">
        <v>47</v>
      </c>
      <c r="S55" s="165"/>
      <c r="T55" s="165"/>
      <c r="U55" s="165"/>
      <c r="V55" s="165"/>
      <c r="W55" s="165"/>
      <c r="X55" s="165"/>
      <c r="Y55" s="165"/>
      <c r="Z55" s="156" t="s">
        <v>48</v>
      </c>
      <c r="AA55" s="157"/>
      <c r="AB55" s="157"/>
      <c r="AC55" s="157"/>
      <c r="AD55" s="157"/>
      <c r="AE55" s="157"/>
      <c r="AF55" s="157"/>
      <c r="AG55" s="158"/>
      <c r="AH55" s="156" t="s">
        <v>49</v>
      </c>
      <c r="AI55" s="157"/>
      <c r="AJ55" s="157"/>
      <c r="AK55" s="157"/>
      <c r="AL55" s="157"/>
      <c r="AM55" s="157"/>
      <c r="AN55" s="157"/>
      <c r="AO55" s="158"/>
      <c r="AP55" s="156" t="s">
        <v>50</v>
      </c>
      <c r="AQ55" s="157"/>
      <c r="AR55" s="157"/>
      <c r="AS55" s="157"/>
      <c r="AT55" s="157"/>
      <c r="AU55" s="157"/>
      <c r="AV55" s="157"/>
      <c r="AW55" s="158"/>
    </row>
    <row r="56" spans="2:49" hidden="1">
      <c r="B56" s="3" t="s">
        <v>13</v>
      </c>
      <c r="C56" s="3" t="s">
        <v>9</v>
      </c>
      <c r="D56" s="4" t="s">
        <v>17</v>
      </c>
      <c r="E56" s="4" t="s">
        <v>18</v>
      </c>
      <c r="F56" s="4" t="s">
        <v>19</v>
      </c>
      <c r="G56" s="4" t="s">
        <v>20</v>
      </c>
      <c r="H56" s="4" t="s">
        <v>21</v>
      </c>
      <c r="I56" s="11" t="s">
        <v>25</v>
      </c>
      <c r="J56" s="3" t="s">
        <v>13</v>
      </c>
      <c r="K56" s="3" t="s">
        <v>9</v>
      </c>
      <c r="L56" s="4" t="s">
        <v>17</v>
      </c>
      <c r="M56" s="4" t="s">
        <v>18</v>
      </c>
      <c r="N56" s="4" t="s">
        <v>19</v>
      </c>
      <c r="O56" s="4" t="s">
        <v>20</v>
      </c>
      <c r="P56" s="4" t="s">
        <v>21</v>
      </c>
      <c r="Q56" s="6" t="s">
        <v>25</v>
      </c>
      <c r="R56" s="52" t="s">
        <v>13</v>
      </c>
      <c r="S56" s="52" t="s">
        <v>9</v>
      </c>
      <c r="T56" s="11" t="s">
        <v>17</v>
      </c>
      <c r="U56" s="11" t="s">
        <v>18</v>
      </c>
      <c r="V56" s="11" t="s">
        <v>19</v>
      </c>
      <c r="W56" s="11" t="s">
        <v>20</v>
      </c>
      <c r="X56" s="11" t="s">
        <v>21</v>
      </c>
      <c r="Y56" s="26" t="s">
        <v>24</v>
      </c>
      <c r="Z56" s="3" t="s">
        <v>13</v>
      </c>
      <c r="AA56" s="3" t="s">
        <v>9</v>
      </c>
      <c r="AB56" s="4" t="s">
        <v>17</v>
      </c>
      <c r="AC56" s="4" t="s">
        <v>18</v>
      </c>
      <c r="AD56" s="4" t="s">
        <v>19</v>
      </c>
      <c r="AE56" s="4" t="s">
        <v>20</v>
      </c>
      <c r="AF56" s="4" t="s">
        <v>21</v>
      </c>
      <c r="AG56" s="6" t="s">
        <v>24</v>
      </c>
      <c r="AH56" s="3" t="s">
        <v>13</v>
      </c>
      <c r="AI56" s="3" t="s">
        <v>9</v>
      </c>
      <c r="AJ56" s="4" t="s">
        <v>17</v>
      </c>
      <c r="AK56" s="4" t="s">
        <v>18</v>
      </c>
      <c r="AL56" s="4" t="s">
        <v>19</v>
      </c>
      <c r="AM56" s="4" t="s">
        <v>20</v>
      </c>
      <c r="AN56" s="4" t="s">
        <v>21</v>
      </c>
      <c r="AO56" s="6" t="s">
        <v>24</v>
      </c>
      <c r="AP56" s="3" t="s">
        <v>13</v>
      </c>
      <c r="AQ56" s="3" t="s">
        <v>9</v>
      </c>
      <c r="AR56" s="4" t="s">
        <v>17</v>
      </c>
      <c r="AS56" s="4" t="s">
        <v>18</v>
      </c>
      <c r="AT56" s="4" t="s">
        <v>19</v>
      </c>
      <c r="AU56" s="4" t="s">
        <v>20</v>
      </c>
      <c r="AV56" s="4" t="s">
        <v>21</v>
      </c>
      <c r="AW56" s="6" t="s">
        <v>24</v>
      </c>
    </row>
    <row r="57" spans="2:49" hidden="1">
      <c r="B57" s="6" t="s">
        <v>11</v>
      </c>
      <c r="C57" s="6">
        <f>SUM(D57:I57)</f>
        <v>0</v>
      </c>
      <c r="D57" s="6">
        <f>COUNTIFS('학생-입력대장'!$B$2:$B$1001,"1",'학생-입력대장'!$H$2:$H$1001,"1")</f>
        <v>0</v>
      </c>
      <c r="E57" s="6">
        <f>COUNTIFS('학생-입력대장'!$B$2:$B$1001,"1",'학생-입력대장'!$H$2:$H$1001,"2")</f>
        <v>0</v>
      </c>
      <c r="F57" s="6">
        <f>COUNTIFS('학생-입력대장'!$B$2:$B$1001,"1",'학생-입력대장'!$H$2:$H$1001,"3")</f>
        <v>0</v>
      </c>
      <c r="G57" s="6">
        <f>COUNTIFS('학생-입력대장'!$B$2:$B$1001,"1",'학생-입력대장'!$H$2:$H$1001,"4")</f>
        <v>0</v>
      </c>
      <c r="H57" s="6">
        <f>COUNTIFS('학생-입력대장'!$B$2:$B$1001,"1",'학생-입력대장'!$H$2:$H$1001,"5")</f>
        <v>0</v>
      </c>
      <c r="I57" s="6">
        <f>COUNTIFS('학생-입력대장'!$B$2:$B$1001,"1",'학생-입력대장'!$H$2:$H$1001,"6")</f>
        <v>0</v>
      </c>
      <c r="J57" s="6" t="s">
        <v>11</v>
      </c>
      <c r="K57" s="6">
        <f>SUM(L57:Q57)</f>
        <v>0</v>
      </c>
      <c r="L57" s="6">
        <f>COUNTIFS('학생-입력대장'!$B$2:$B$1001,"1",'학생-입력대장'!$I$2:$I$1001,"1")</f>
        <v>0</v>
      </c>
      <c r="M57" s="6">
        <f>COUNTIFS('학생-입력대장'!$B$2:$B$1001,"1",'학생-입력대장'!$I$2:$I$1001,"2")</f>
        <v>0</v>
      </c>
      <c r="N57" s="6">
        <f>COUNTIFS('학생-입력대장'!$B$2:$B$1001,"1",'학생-입력대장'!$I$2:$I$1001,"3")</f>
        <v>0</v>
      </c>
      <c r="O57" s="6">
        <f>COUNTIFS('학생-입력대장'!$B$2:$B$1001,"1",'학생-입력대장'!$I$2:$I$1001,"4")</f>
        <v>0</v>
      </c>
      <c r="P57" s="6">
        <f>COUNTIFS('학생-입력대장'!$B$2:$B$1001,"1",'학생-입력대장'!$I$2:$I$1001,"5")</f>
        <v>0</v>
      </c>
      <c r="Q57" s="6">
        <f>COUNTIFS('학생-입력대장'!$B$2:$B$1001,"1",'학생-입력대장'!$I$2:$I$1001,"6")</f>
        <v>0</v>
      </c>
      <c r="R57" s="26" t="s">
        <v>11</v>
      </c>
      <c r="S57" s="26">
        <f>SUM(T57:Y57)</f>
        <v>0</v>
      </c>
      <c r="T57" s="26">
        <f>COUNTIFS('학생-입력대장'!$B$2:$B$1001,"1",'학생-입력대장'!$J$2:$J$1001,"1")</f>
        <v>0</v>
      </c>
      <c r="U57" s="26">
        <f>COUNTIFS('학생-입력대장'!$B$2:$B$1001,"1",'학생-입력대장'!$J$2:$J$1001,"2")</f>
        <v>0</v>
      </c>
      <c r="V57" s="26">
        <f>COUNTIFS('학생-입력대장'!$B$2:$B$1001,"1",'학생-입력대장'!$J$2:$J$1001,"3")</f>
        <v>0</v>
      </c>
      <c r="W57" s="26">
        <f>COUNTIFS('학생-입력대장'!$B$2:$B$1001,"1",'학생-입력대장'!$J$2:$J$1001,"4")</f>
        <v>0</v>
      </c>
      <c r="X57" s="26">
        <f>COUNTIFS('학생-입력대장'!$B$2:$B$1001,"1",'학생-입력대장'!$J$2:$J$1001,"5")</f>
        <v>0</v>
      </c>
      <c r="Y57" s="26">
        <f>COUNTIFS('학생-입력대장'!$B$2:$B$1001,"1",'학생-입력대장'!$J$2:$J$1001,"6")</f>
        <v>0</v>
      </c>
      <c r="Z57" s="6" t="s">
        <v>11</v>
      </c>
      <c r="AA57" s="6">
        <f>SUM(AB57:AG57)</f>
        <v>0</v>
      </c>
      <c r="AB57" s="6">
        <f>COUNTIFS('학생-입력대장'!$B$2:$B$1001,"1",'학생-입력대장'!$K$2:$K$1001,"1")</f>
        <v>0</v>
      </c>
      <c r="AC57" s="6">
        <f>COUNTIFS('학생-입력대장'!$B$2:$B$1001,"1",'학생-입력대장'!$K$2:$K$1001,"2")</f>
        <v>0</v>
      </c>
      <c r="AD57" s="6">
        <f>COUNTIFS('학생-입력대장'!$B$2:$B$1001,"1",'학생-입력대장'!$K$2:$K$1001,"3")</f>
        <v>0</v>
      </c>
      <c r="AE57" s="6">
        <f>COUNTIFS('학생-입력대장'!$B$2:$B$1001,"1",'학생-입력대장'!$K$2:$K$1001,"4")</f>
        <v>0</v>
      </c>
      <c r="AF57" s="6">
        <f>COUNTIFS('학생-입력대장'!$B$2:$B$1001,"1",'학생-입력대장'!$K$2:$K$1001,"5")</f>
        <v>0</v>
      </c>
      <c r="AG57" s="6">
        <f>COUNTIFS('학생-입력대장'!$B$2:$B$1001,"1",'학생-입력대장'!$K$2:$K$1001,"6")</f>
        <v>0</v>
      </c>
      <c r="AH57" s="6" t="s">
        <v>11</v>
      </c>
      <c r="AI57" s="6">
        <f>SUM(AJ57:AO57)</f>
        <v>0</v>
      </c>
      <c r="AJ57" s="6">
        <f>COUNTIFS('학생-입력대장'!$B$2:$B$1001,"1",'학생-입력대장'!$L$2:$L$1001,"1")</f>
        <v>0</v>
      </c>
      <c r="AK57" s="6">
        <f>COUNTIFS('학생-입력대장'!$B$2:$B$1001,"1",'학생-입력대장'!$L$2:$L$1001,"2")</f>
        <v>0</v>
      </c>
      <c r="AL57" s="6">
        <f>COUNTIFS('학생-입력대장'!$B$2:$B$1001,"1",'학생-입력대장'!$L$2:$L$1001,"3")</f>
        <v>0</v>
      </c>
      <c r="AM57" s="6">
        <f>COUNTIFS('학생-입력대장'!$B$2:$B$1001,"1",'학생-입력대장'!$L$2:$L$1001,"4")</f>
        <v>0</v>
      </c>
      <c r="AN57" s="6">
        <f>COUNTIFS('학생-입력대장'!$B$2:$B$1001,"1",'학생-입력대장'!$L$2:$L$1001,"5")</f>
        <v>0</v>
      </c>
      <c r="AO57" s="6">
        <f>COUNTIFS('학생-입력대장'!$B$2:$B$1001,"1",'학생-입력대장'!$L$2:$L$1001,"6")</f>
        <v>0</v>
      </c>
      <c r="AP57" s="6" t="s">
        <v>11</v>
      </c>
      <c r="AQ57" s="6">
        <f>SUM(AR57:AW57)</f>
        <v>0</v>
      </c>
      <c r="AR57" s="6">
        <f>COUNTIFS('학생-입력대장'!$B$2:$B$1001,"1",'학생-입력대장'!$M$2:$M$1001,"1")</f>
        <v>0</v>
      </c>
      <c r="AS57" s="6">
        <f>COUNTIFS('학생-입력대장'!$B$2:$B$1001,"1",'학생-입력대장'!$M$2:$M$1001,"2")</f>
        <v>0</v>
      </c>
      <c r="AT57" s="6">
        <f>COUNTIFS('학생-입력대장'!$B$2:$B$1001,"1",'학생-입력대장'!$M$2:$M$1001,"3")</f>
        <v>0</v>
      </c>
      <c r="AU57" s="6">
        <f>COUNTIFS('학생-입력대장'!$B$2:$B$1001,"1",'학생-입력대장'!$M$2:$M$1001,"4")</f>
        <v>0</v>
      </c>
      <c r="AV57" s="6">
        <f>COUNTIFS('학생-입력대장'!$B$2:$B$1001,"1",'학생-입력대장'!$M$2:$M$1001,"5")</f>
        <v>0</v>
      </c>
      <c r="AW57" s="6">
        <f>COUNTIFS('학생-입력대장'!$B$2:$B$1001,"1",'학생-입력대장'!$M$2:$M$1001,"6")</f>
        <v>0</v>
      </c>
    </row>
    <row r="58" spans="2:49" hidden="1">
      <c r="B58" s="6" t="s">
        <v>12</v>
      </c>
      <c r="C58" s="6">
        <f t="shared" ref="C58:C61" si="1">SUM(D58:I58)</f>
        <v>0</v>
      </c>
      <c r="D58" s="6">
        <f>COUNTIFS('학생-입력대장'!$B$2:$B$1001,"2",'학생-입력대장'!$H$2:$H$1001,"1")</f>
        <v>0</v>
      </c>
      <c r="E58" s="6">
        <f>COUNTIFS('학생-입력대장'!$B$2:$B$1001,"2",'학생-입력대장'!$H$2:$H$1001,"2")</f>
        <v>0</v>
      </c>
      <c r="F58" s="6">
        <f>COUNTIFS('학생-입력대장'!$B$2:$B$1001,"2",'학생-입력대장'!$H$2:$H$1001,"3")</f>
        <v>0</v>
      </c>
      <c r="G58" s="6">
        <f>COUNTIFS('학생-입력대장'!$B$2:$B$1001,"2",'학생-입력대장'!$H$2:$H$1001,"4")</f>
        <v>0</v>
      </c>
      <c r="H58" s="6">
        <f>COUNTIFS('학생-입력대장'!$B$2:$B$1001,"2",'학생-입력대장'!$H$2:$H$1001,"5")</f>
        <v>0</v>
      </c>
      <c r="I58" s="6">
        <f>COUNTIFS('학생-입력대장'!$B$2:$B$1001,"2",'학생-입력대장'!$H$2:$H$1001,"6")</f>
        <v>0</v>
      </c>
      <c r="J58" s="6" t="s">
        <v>12</v>
      </c>
      <c r="K58" s="6">
        <f t="shared" ref="K58:K61" si="2">SUM(L58:Q58)</f>
        <v>0</v>
      </c>
      <c r="L58" s="6">
        <f>COUNTIFS('학생-입력대장'!$B$2:$B$1001,"2",'학생-입력대장'!$I$2:$I$1001,"1")</f>
        <v>0</v>
      </c>
      <c r="M58" s="6">
        <f>COUNTIFS('학생-입력대장'!$B$2:$B$1001,"2",'학생-입력대장'!$I$2:$I$1001,"2")</f>
        <v>0</v>
      </c>
      <c r="N58" s="6">
        <f>COUNTIFS('학생-입력대장'!$B$2:$B$1001,"2",'학생-입력대장'!$I$2:$I$1001,"3")</f>
        <v>0</v>
      </c>
      <c r="O58" s="6">
        <f>COUNTIFS('학생-입력대장'!$B$2:$B$1001,"2",'학생-입력대장'!$I$2:$I$1001,"4")</f>
        <v>0</v>
      </c>
      <c r="P58" s="6">
        <f>COUNTIFS('학생-입력대장'!$B$2:$B$1001,"2",'학생-입력대장'!$I$2:$I$1001,"5")</f>
        <v>0</v>
      </c>
      <c r="Q58" s="6">
        <f>COUNTIFS('학생-입력대장'!$B$2:$B$1001,"2",'학생-입력대장'!$I$2:$I$1001,"6")</f>
        <v>0</v>
      </c>
      <c r="R58" s="26" t="s">
        <v>12</v>
      </c>
      <c r="S58" s="26">
        <f t="shared" ref="S58:S61" si="3">SUM(T58:Y58)</f>
        <v>0</v>
      </c>
      <c r="T58" s="26">
        <f>COUNTIFS('학생-입력대장'!$B$2:$B$1001,"2",'학생-입력대장'!$J$2:$J$1001,"1")</f>
        <v>0</v>
      </c>
      <c r="U58" s="26">
        <f>COUNTIFS('학생-입력대장'!$B$2:$B$1001,"2",'학생-입력대장'!$J$2:$J$1001,"2")</f>
        <v>0</v>
      </c>
      <c r="V58" s="26">
        <f>COUNTIFS('학생-입력대장'!$B$2:$B$1001,"2",'학생-입력대장'!$J$2:$J$1001,"3")</f>
        <v>0</v>
      </c>
      <c r="W58" s="26">
        <f>COUNTIFS('학생-입력대장'!$B$2:$B$1001,"2",'학생-입력대장'!$J$2:$J$1001,"4")</f>
        <v>0</v>
      </c>
      <c r="X58" s="26">
        <f>COUNTIFS('학생-입력대장'!$B$2:$B$1001,"2",'학생-입력대장'!$J$2:$J$1001,"5")</f>
        <v>0</v>
      </c>
      <c r="Y58" s="26">
        <f>COUNTIFS('학생-입력대장'!$B$2:$B$1001,"2",'학생-입력대장'!$J$2:$J$1001,"6")</f>
        <v>0</v>
      </c>
      <c r="Z58" s="6" t="s">
        <v>12</v>
      </c>
      <c r="AA58" s="6">
        <f t="shared" ref="AA58:AA61" si="4">SUM(AB58:AG58)</f>
        <v>0</v>
      </c>
      <c r="AB58" s="6">
        <f>COUNTIFS('학생-입력대장'!$B$2:$B$1001,"2",'학생-입력대장'!$K$2:$K$1001,"1")</f>
        <v>0</v>
      </c>
      <c r="AC58" s="6">
        <f>COUNTIFS('학생-입력대장'!$B$2:$B$1001,"2",'학생-입력대장'!$K$2:$K$1001,"2")</f>
        <v>0</v>
      </c>
      <c r="AD58" s="6">
        <f>COUNTIFS('학생-입력대장'!$B$2:$B$1001,"2",'학생-입력대장'!$K$2:$K$1001,"3")</f>
        <v>0</v>
      </c>
      <c r="AE58" s="6">
        <f>COUNTIFS('학생-입력대장'!$B$2:$B$1001,"2",'학생-입력대장'!$K$2:$K$1001,"4")</f>
        <v>0</v>
      </c>
      <c r="AF58" s="6">
        <f>COUNTIFS('학생-입력대장'!$B$2:$B$1001,"2",'학생-입력대장'!$K$2:$K$1001,"5")</f>
        <v>0</v>
      </c>
      <c r="AG58" s="6">
        <f>COUNTIFS('학생-입력대장'!$B$2:$B$1001,"2",'학생-입력대장'!$K$2:$K$1001,"6")</f>
        <v>0</v>
      </c>
      <c r="AH58" s="6" t="s">
        <v>12</v>
      </c>
      <c r="AI58" s="6">
        <f t="shared" ref="AI58:AI61" si="5">SUM(AJ58:AO58)</f>
        <v>0</v>
      </c>
      <c r="AJ58" s="6">
        <f>COUNTIFS('학생-입력대장'!$B$2:$B$1001,"2",'학생-입력대장'!$L$2:$L$1001,"1")</f>
        <v>0</v>
      </c>
      <c r="AK58" s="6">
        <f>COUNTIFS('학생-입력대장'!$B$2:$B$1001,"2",'학생-입력대장'!$L$2:$L$1001,"2")</f>
        <v>0</v>
      </c>
      <c r="AL58" s="6">
        <f>COUNTIFS('학생-입력대장'!$B$2:$B$1001,"2",'학생-입력대장'!$L$2:$L$1001,"3")</f>
        <v>0</v>
      </c>
      <c r="AM58" s="6">
        <f>COUNTIFS('학생-입력대장'!$B$2:$B$1001,"2",'학생-입력대장'!$L$2:$L$1001,"4")</f>
        <v>0</v>
      </c>
      <c r="AN58" s="6">
        <f>COUNTIFS('학생-입력대장'!$B$2:$B$1001,"2",'학생-입력대장'!$L$2:$L$1001,"5")</f>
        <v>0</v>
      </c>
      <c r="AO58" s="6">
        <f>COUNTIFS('학생-입력대장'!$B$2:$B$1001,"2",'학생-입력대장'!$L$2:$L$1001,"6")</f>
        <v>0</v>
      </c>
      <c r="AP58" s="6" t="s">
        <v>12</v>
      </c>
      <c r="AQ58" s="6">
        <f t="shared" ref="AQ58:AQ61" si="6">SUM(AR58:AW58)</f>
        <v>0</v>
      </c>
      <c r="AR58" s="6">
        <f>COUNTIFS('학생-입력대장'!$B$2:$B$1001,"2",'학생-입력대장'!$M$2:$M$1001,"1")</f>
        <v>0</v>
      </c>
      <c r="AS58" s="6">
        <f>COUNTIFS('학생-입력대장'!$B$2:$B$1001,"2",'학생-입력대장'!$M$2:$M$1001,"2")</f>
        <v>0</v>
      </c>
      <c r="AT58" s="6">
        <f>COUNTIFS('학생-입력대장'!$B$2:$B$1001,"2",'학생-입력대장'!$M$2:$M$1001,"3")</f>
        <v>0</v>
      </c>
      <c r="AU58" s="6">
        <f>COUNTIFS('학생-입력대장'!$B$2:$B$1001,"2",'학생-입력대장'!$M$2:$M$1001,"4")</f>
        <v>0</v>
      </c>
      <c r="AV58" s="6">
        <f>COUNTIFS('학생-입력대장'!$B$2:$B$1001,"2",'학생-입력대장'!$M$2:$M$1001,"5")</f>
        <v>0</v>
      </c>
      <c r="AW58" s="6">
        <f>COUNTIFS('학생-입력대장'!$B$2:$B$1001,"2",'학생-입력대장'!$M$2:$M$1001,"6")</f>
        <v>0</v>
      </c>
    </row>
    <row r="59" spans="2:49" hidden="1">
      <c r="B59" s="26" t="s">
        <v>41</v>
      </c>
      <c r="C59" s="6">
        <f t="shared" si="1"/>
        <v>0</v>
      </c>
      <c r="D59" s="6">
        <f>COUNTIFS('학생-입력대장'!$C$2:$C$1001,"1",'학생-입력대장'!$H$2:$H$1001,"1")</f>
        <v>0</v>
      </c>
      <c r="E59" s="6">
        <f>COUNTIFS('학생-입력대장'!$C$2:$C$1001,"1",'학생-입력대장'!$H$2:$H$1001,"2")</f>
        <v>0</v>
      </c>
      <c r="F59" s="6">
        <f>COUNTIFS('학생-입력대장'!$C$2:$C$1001,"1",'학생-입력대장'!$H$2:$H$1001,"3")</f>
        <v>0</v>
      </c>
      <c r="G59" s="6">
        <f>COUNTIFS('학생-입력대장'!$C$2:$C$1001,"1",'학생-입력대장'!$H$2:$H$1001,"4")</f>
        <v>0</v>
      </c>
      <c r="H59" s="6">
        <f>COUNTIFS('학생-입력대장'!$C$2:$C$1001,"1",'학생-입력대장'!$H$2:$H$1001,"5")</f>
        <v>0</v>
      </c>
      <c r="I59" s="6">
        <f>COUNTIFS('학생-입력대장'!$C$2:$C$1001,"1",'학생-입력대장'!$H$2:$H$1001,"6")</f>
        <v>0</v>
      </c>
      <c r="J59" s="26" t="s">
        <v>41</v>
      </c>
      <c r="K59" s="6">
        <f t="shared" si="2"/>
        <v>0</v>
      </c>
      <c r="L59" s="6">
        <f>COUNTIFS('학생-입력대장'!$C$2:$C$1001,"1",'학생-입력대장'!$I$2:$I$1001,"1")</f>
        <v>0</v>
      </c>
      <c r="M59" s="6">
        <f>COUNTIFS('학생-입력대장'!$C$2:$C$1001,"1",'학생-입력대장'!$I$2:$I$1001,"2")</f>
        <v>0</v>
      </c>
      <c r="N59" s="6">
        <f>COUNTIFS('학생-입력대장'!$C$2:$C$1001,"1",'학생-입력대장'!$I$2:$I$1001,"3")</f>
        <v>0</v>
      </c>
      <c r="O59" s="6">
        <f>COUNTIFS('학생-입력대장'!$C$2:$C$1001,"1",'학생-입력대장'!$I$2:$I$1001,"4")</f>
        <v>0</v>
      </c>
      <c r="P59" s="6">
        <f>COUNTIFS('학생-입력대장'!$C$2:$C$1001,"1",'학생-입력대장'!$I$2:$I$1001,"5")</f>
        <v>0</v>
      </c>
      <c r="Q59" s="6">
        <f>COUNTIFS('학생-입력대장'!$C$2:$C$1001,"1",'학생-입력대장'!$I$2:$I$1001,"6")</f>
        <v>0</v>
      </c>
      <c r="R59" s="26" t="s">
        <v>41</v>
      </c>
      <c r="S59" s="26">
        <f t="shared" si="3"/>
        <v>0</v>
      </c>
      <c r="T59" s="26">
        <f>COUNTIFS('학생-입력대장'!$C$2:$C$1001,"1",'학생-입력대장'!$J$2:$J$1001,"1")</f>
        <v>0</v>
      </c>
      <c r="U59" s="26">
        <f>COUNTIFS('학생-입력대장'!$C$2:$C$1001,"1",'학생-입력대장'!$J$2:$J$1001,"2")</f>
        <v>0</v>
      </c>
      <c r="V59" s="26">
        <f>COUNTIFS('학생-입력대장'!$C$2:$C$1001,"1",'학생-입력대장'!$J$2:$J$1001,"3")</f>
        <v>0</v>
      </c>
      <c r="W59" s="26">
        <f>COUNTIFS('학생-입력대장'!$C$2:$C$1001,"1",'학생-입력대장'!$J$2:$J$1001,"4")</f>
        <v>0</v>
      </c>
      <c r="X59" s="26">
        <f>COUNTIFS('학생-입력대장'!$C$2:$C$1001,"1",'학생-입력대장'!$J$2:$J$1001,"5")</f>
        <v>0</v>
      </c>
      <c r="Y59" s="26">
        <f>COUNTIFS('학생-입력대장'!$C$2:$C$1001,"1",'학생-입력대장'!$J$2:$J$1001,"6")</f>
        <v>0</v>
      </c>
      <c r="Z59" s="26" t="s">
        <v>41</v>
      </c>
      <c r="AA59" s="6">
        <f t="shared" si="4"/>
        <v>0</v>
      </c>
      <c r="AB59" s="6">
        <f>COUNTIFS('학생-입력대장'!$C$2:$C$1001,"1",'학생-입력대장'!$K$2:$K$1001,"1")</f>
        <v>0</v>
      </c>
      <c r="AC59" s="6">
        <f>COUNTIFS('학생-입력대장'!$C$2:$C$1001,"1",'학생-입력대장'!$K$2:$K$1001,"2")</f>
        <v>0</v>
      </c>
      <c r="AD59" s="6">
        <f>COUNTIFS('학생-입력대장'!$C$2:$C$1001,"1",'학생-입력대장'!$K$2:$K$1001,"3")</f>
        <v>0</v>
      </c>
      <c r="AE59" s="6">
        <f>COUNTIFS('학생-입력대장'!$C$2:$C$1001,"1",'학생-입력대장'!$K$2:$K$1001,"4")</f>
        <v>0</v>
      </c>
      <c r="AF59" s="6">
        <f>COUNTIFS('학생-입력대장'!$C$2:$C$1001,"1",'학생-입력대장'!$K$2:$K$1001,"5")</f>
        <v>0</v>
      </c>
      <c r="AG59" s="6">
        <f>COUNTIFS('학생-입력대장'!$C$2:$C$1001,"1",'학생-입력대장'!$K$2:$K$1001,"6")</f>
        <v>0</v>
      </c>
      <c r="AH59" s="26" t="s">
        <v>41</v>
      </c>
      <c r="AI59" s="6">
        <f t="shared" si="5"/>
        <v>0</v>
      </c>
      <c r="AJ59" s="6">
        <f>COUNTIFS('학생-입력대장'!$C$2:$C$1001,"1",'학생-입력대장'!$L$2:$L$1001,"1")</f>
        <v>0</v>
      </c>
      <c r="AK59" s="6">
        <f>COUNTIFS('학생-입력대장'!$C$2:$C$1001,"1",'학생-입력대장'!$L$2:$L$1001,"2")</f>
        <v>0</v>
      </c>
      <c r="AL59" s="6">
        <f>COUNTIFS('학생-입력대장'!$C$2:$C$1001,"1",'학생-입력대장'!$L$2:$L$1001,"3")</f>
        <v>0</v>
      </c>
      <c r="AM59" s="6">
        <f>COUNTIFS('학생-입력대장'!$C$2:$C$1001,"1",'학생-입력대장'!$L$2:$L$1001,"4")</f>
        <v>0</v>
      </c>
      <c r="AN59" s="6">
        <f>COUNTIFS('학생-입력대장'!$C$2:$C$1001,"1",'학생-입력대장'!$L$2:$L$1001,"5")</f>
        <v>0</v>
      </c>
      <c r="AO59" s="6">
        <f>COUNTIFS('학생-입력대장'!$C$2:$C$1001,"1",'학생-입력대장'!$L$2:$L$1001,"6")</f>
        <v>0</v>
      </c>
      <c r="AP59" s="26" t="s">
        <v>41</v>
      </c>
      <c r="AQ59" s="6">
        <f t="shared" si="6"/>
        <v>0</v>
      </c>
      <c r="AR59" s="6">
        <f>COUNTIFS('학생-입력대장'!$C$2:$C$1001,"1",'학생-입력대장'!$M$2:$M$1001,"1")</f>
        <v>0</v>
      </c>
      <c r="AS59" s="6">
        <f>COUNTIFS('학생-입력대장'!$C$2:$C$1001,"1",'학생-입력대장'!$M$2:$M$1001,"2")</f>
        <v>0</v>
      </c>
      <c r="AT59" s="6">
        <f>COUNTIFS('학생-입력대장'!$C$2:$C$1001,"1",'학생-입력대장'!$M$2:$M$1001,"3")</f>
        <v>0</v>
      </c>
      <c r="AU59" s="6">
        <f>COUNTIFS('학생-입력대장'!$C$2:$C$1001,"1",'학생-입력대장'!$M$2:$M$1001,"4")</f>
        <v>0</v>
      </c>
      <c r="AV59" s="6">
        <f>COUNTIFS('학생-입력대장'!$C$2:$C$1001,"1",'학생-입력대장'!$M$2:$M$1001,"5")</f>
        <v>0</v>
      </c>
      <c r="AW59" s="6">
        <f>COUNTIFS('학생-입력대장'!$C$2:$C$1001,"1",'학생-입력대장'!$M$2:$M$1001,"6")</f>
        <v>0</v>
      </c>
    </row>
    <row r="60" spans="2:49" hidden="1">
      <c r="B60" s="26" t="s">
        <v>42</v>
      </c>
      <c r="C60" s="6">
        <f t="shared" si="1"/>
        <v>0</v>
      </c>
      <c r="D60" s="6">
        <f>COUNTIFS('학생-입력대장'!$C$2:$C$1001,"2",'학생-입력대장'!$H$2:$H$1001,"1")</f>
        <v>0</v>
      </c>
      <c r="E60" s="6">
        <f>COUNTIFS('학생-입력대장'!$C$2:$C$1001,"2",'학생-입력대장'!$H$2:$H$1001,"2")</f>
        <v>0</v>
      </c>
      <c r="F60" s="6">
        <f>COUNTIFS('학생-입력대장'!$C$2:$C$1001,"2",'학생-입력대장'!$H$2:$H$1001,"3")</f>
        <v>0</v>
      </c>
      <c r="G60" s="6">
        <f>COUNTIFS('학생-입력대장'!$C$2:$C$1001,"2",'학생-입력대장'!$H$2:$H$1001,"4")</f>
        <v>0</v>
      </c>
      <c r="H60" s="6">
        <f>COUNTIFS('학생-입력대장'!$C$2:$C$1001,"2",'학생-입력대장'!$H$2:$H$1001,"5")</f>
        <v>0</v>
      </c>
      <c r="I60" s="6">
        <f>COUNTIFS('학생-입력대장'!$C$2:$C$1001,"2",'학생-입력대장'!$H$2:$H$1001,"6")</f>
        <v>0</v>
      </c>
      <c r="J60" s="26" t="s">
        <v>42</v>
      </c>
      <c r="K60" s="6">
        <f t="shared" si="2"/>
        <v>0</v>
      </c>
      <c r="L60" s="6">
        <f>COUNTIFS('학생-입력대장'!$C$2:$C$1001,"2",'학생-입력대장'!$I$2:$I$1001,"1")</f>
        <v>0</v>
      </c>
      <c r="M60" s="6">
        <f>COUNTIFS('학생-입력대장'!$C$2:$C$1001,"2",'학생-입력대장'!$I$2:$I$1001,"2")</f>
        <v>0</v>
      </c>
      <c r="N60" s="6">
        <f>COUNTIFS('학생-입력대장'!$C$2:$C$1001,"2",'학생-입력대장'!$I$2:$I$1001,"3")</f>
        <v>0</v>
      </c>
      <c r="O60" s="6">
        <f>COUNTIFS('학생-입력대장'!$C$2:$C$1001,"2",'학생-입력대장'!$I$2:$I$1001,"4")</f>
        <v>0</v>
      </c>
      <c r="P60" s="6">
        <f>COUNTIFS('학생-입력대장'!$C$2:$C$1001,"2",'학생-입력대장'!$I$2:$I$1001,"5")</f>
        <v>0</v>
      </c>
      <c r="Q60" s="6">
        <f>COUNTIFS('학생-입력대장'!$C$2:$C$1001,"2",'학생-입력대장'!$I$2:$I$1001,"6")</f>
        <v>0</v>
      </c>
      <c r="R60" s="26" t="s">
        <v>42</v>
      </c>
      <c r="S60" s="26">
        <f t="shared" si="3"/>
        <v>0</v>
      </c>
      <c r="T60" s="26">
        <f>COUNTIFS('학생-입력대장'!$C$2:$C$1001,"2",'학생-입력대장'!$J$2:$J$1001,"1")</f>
        <v>0</v>
      </c>
      <c r="U60" s="26">
        <f>COUNTIFS('학생-입력대장'!$C$2:$C$1001,"2",'학생-입력대장'!$J$2:$J$1001,"2")</f>
        <v>0</v>
      </c>
      <c r="V60" s="26">
        <f>COUNTIFS('학생-입력대장'!$C$2:$C$1001,"2",'학생-입력대장'!$J$2:$J$1001,"3")</f>
        <v>0</v>
      </c>
      <c r="W60" s="26">
        <f>COUNTIFS('학생-입력대장'!$C$2:$C$1001,"2",'학생-입력대장'!$J$2:$J$1001,"4")</f>
        <v>0</v>
      </c>
      <c r="X60" s="26">
        <f>COUNTIFS('학생-입력대장'!$C$2:$C$1001,"2",'학생-입력대장'!$J$2:$J$1001,"5")</f>
        <v>0</v>
      </c>
      <c r="Y60" s="26">
        <f>COUNTIFS('학생-입력대장'!$C$2:$C$1001,"2",'학생-입력대장'!$J$2:$J$1001,"6")</f>
        <v>0</v>
      </c>
      <c r="Z60" s="26" t="s">
        <v>42</v>
      </c>
      <c r="AA60" s="6">
        <f t="shared" si="4"/>
        <v>0</v>
      </c>
      <c r="AB60" s="6">
        <f>COUNTIFS('학생-입력대장'!$C$2:$C$1001,"2",'학생-입력대장'!$K$2:$K$1001,"1")</f>
        <v>0</v>
      </c>
      <c r="AC60" s="6">
        <f>COUNTIFS('학생-입력대장'!$C$2:$C$1001,"2",'학생-입력대장'!$K$2:$K$1001,"2")</f>
        <v>0</v>
      </c>
      <c r="AD60" s="6">
        <f>COUNTIFS('학생-입력대장'!$C$2:$C$1001,"2",'학생-입력대장'!$K$2:$K$1001,"3")</f>
        <v>0</v>
      </c>
      <c r="AE60" s="6">
        <f>COUNTIFS('학생-입력대장'!$C$2:$C$1001,"2",'학생-입력대장'!$K$2:$K$1001,"4")</f>
        <v>0</v>
      </c>
      <c r="AF60" s="6">
        <f>COUNTIFS('학생-입력대장'!$C$2:$C$1001,"2",'학생-입력대장'!$K$2:$K$1001,"5")</f>
        <v>0</v>
      </c>
      <c r="AG60" s="6">
        <f>COUNTIFS('학생-입력대장'!$C$2:$C$1001,"2",'학생-입력대장'!$K$2:$K$1001,"6")</f>
        <v>0</v>
      </c>
      <c r="AH60" s="26" t="s">
        <v>42</v>
      </c>
      <c r="AI60" s="6">
        <f t="shared" si="5"/>
        <v>0</v>
      </c>
      <c r="AJ60" s="6">
        <f>COUNTIFS('학생-입력대장'!$C$2:$C$1001,"2",'학생-입력대장'!$L$2:$L$1001,"1")</f>
        <v>0</v>
      </c>
      <c r="AK60" s="6">
        <f>COUNTIFS('학생-입력대장'!$C$2:$C$1001,"2",'학생-입력대장'!$L$2:$L$1001,"2")</f>
        <v>0</v>
      </c>
      <c r="AL60" s="6">
        <f>COUNTIFS('학생-입력대장'!$C$2:$C$1001,"2",'학생-입력대장'!$L$2:$L$1001,"3")</f>
        <v>0</v>
      </c>
      <c r="AM60" s="6">
        <f>COUNTIFS('학생-입력대장'!$C$2:$C$1001,"2",'학생-입력대장'!$L$2:$L$1001,"4")</f>
        <v>0</v>
      </c>
      <c r="AN60" s="6">
        <f>COUNTIFS('학생-입력대장'!$C$2:$C$1001,"2",'학생-입력대장'!$L$2:$L$1001,"5")</f>
        <v>0</v>
      </c>
      <c r="AO60" s="6">
        <f>COUNTIFS('학생-입력대장'!$C$2:$C$1001,"2",'학생-입력대장'!$L$2:$L$1001,"6")</f>
        <v>0</v>
      </c>
      <c r="AP60" s="26" t="s">
        <v>42</v>
      </c>
      <c r="AQ60" s="6">
        <f t="shared" si="6"/>
        <v>0</v>
      </c>
      <c r="AR60" s="6">
        <f>COUNTIFS('학생-입력대장'!$C$2:$C$1001,"2",'학생-입력대장'!$M$2:$M$1001,"1")</f>
        <v>0</v>
      </c>
      <c r="AS60" s="6">
        <f>COUNTIFS('학생-입력대장'!$C$2:$C$1001,"2",'학생-입력대장'!$M$2:$M$1001,"2")</f>
        <v>0</v>
      </c>
      <c r="AT60" s="6">
        <f>COUNTIFS('학생-입력대장'!$C$2:$C$1001,"2",'학생-입력대장'!$M$2:$M$1001,"3")</f>
        <v>0</v>
      </c>
      <c r="AU60" s="6">
        <f>COUNTIFS('학생-입력대장'!$C$2:$C$1001,"2",'학생-입력대장'!$M$2:$M$1001,"4")</f>
        <v>0</v>
      </c>
      <c r="AV60" s="6">
        <f>COUNTIFS('학생-입력대장'!$C$2:$C$1001,"2",'학생-입력대장'!$M$2:$M$1001,"5")</f>
        <v>0</v>
      </c>
      <c r="AW60" s="6">
        <f>COUNTIFS('학생-입력대장'!$C$2:$C$1001,"2",'학생-입력대장'!$M$2:$M$1001,"6")</f>
        <v>0</v>
      </c>
    </row>
    <row r="61" spans="2:49" hidden="1">
      <c r="B61" s="26" t="s">
        <v>43</v>
      </c>
      <c r="C61" s="6">
        <f t="shared" si="1"/>
        <v>0</v>
      </c>
      <c r="D61" s="6">
        <f>COUNTIFS('학생-입력대장'!$C$2:$C$1001,"3",'학생-입력대장'!$H$2:$H$1001,"1")</f>
        <v>0</v>
      </c>
      <c r="E61" s="6">
        <f>COUNTIFS('학생-입력대장'!$C$2:$C$1001,"3",'학생-입력대장'!$H$2:$H$1001,"2")</f>
        <v>0</v>
      </c>
      <c r="F61" s="6">
        <f>COUNTIFS('학생-입력대장'!$C$2:$C$1001,"3",'학생-입력대장'!$H$2:$H$1001,"3")</f>
        <v>0</v>
      </c>
      <c r="G61" s="6">
        <f>COUNTIFS('학생-입력대장'!$C$2:$C$1001,"3",'학생-입력대장'!$H$2:$H$1001,"4")</f>
        <v>0</v>
      </c>
      <c r="H61" s="6">
        <f>COUNTIFS('학생-입력대장'!$C$2:$C$1001,"3",'학생-입력대장'!$H$2:$H$1001,"5")</f>
        <v>0</v>
      </c>
      <c r="I61" s="6">
        <f>COUNTIFS('학생-입력대장'!$C$2:$C$1001,"3",'학생-입력대장'!$H$2:$H$1001,"6")</f>
        <v>0</v>
      </c>
      <c r="J61" s="26" t="s">
        <v>43</v>
      </c>
      <c r="K61" s="6">
        <f t="shared" si="2"/>
        <v>0</v>
      </c>
      <c r="L61" s="6">
        <f>COUNTIFS('학생-입력대장'!$C$2:$C$1001,"3",'학생-입력대장'!$I$2:$I$1001,"1")</f>
        <v>0</v>
      </c>
      <c r="M61" s="6">
        <f>COUNTIFS('학생-입력대장'!$C$2:$C$1001,"3",'학생-입력대장'!$I$2:$I$1001,"2")</f>
        <v>0</v>
      </c>
      <c r="N61" s="6">
        <f>COUNTIFS('학생-입력대장'!$C$2:$C$1001,"3",'학생-입력대장'!$I$2:$I$1001,"3")</f>
        <v>0</v>
      </c>
      <c r="O61" s="6">
        <f>COUNTIFS('학생-입력대장'!$C$2:$C$1001,"3",'학생-입력대장'!$I$2:$I$1001,"4")</f>
        <v>0</v>
      </c>
      <c r="P61" s="6">
        <f>COUNTIFS('학생-입력대장'!$C$2:$C$1001,"3",'학생-입력대장'!$I$2:$I$1001,"5")</f>
        <v>0</v>
      </c>
      <c r="Q61" s="6">
        <f>COUNTIFS('학생-입력대장'!$C$2:$C$1001,"3",'학생-입력대장'!$I$2:$I$1001,"6")</f>
        <v>0</v>
      </c>
      <c r="R61" s="26" t="s">
        <v>43</v>
      </c>
      <c r="S61" s="26">
        <f t="shared" si="3"/>
        <v>0</v>
      </c>
      <c r="T61" s="26">
        <f>COUNTIFS('학생-입력대장'!$C$2:$C$1001,"3",'학생-입력대장'!$J$2:$J$1001,"1")</f>
        <v>0</v>
      </c>
      <c r="U61" s="26">
        <f>COUNTIFS('학생-입력대장'!$C$2:$C$1001,"3",'학생-입력대장'!$J$2:$J$1001,"2")</f>
        <v>0</v>
      </c>
      <c r="V61" s="26">
        <f>COUNTIFS('학생-입력대장'!$C$2:$C$1001,"3",'학생-입력대장'!$J$2:$J$1001,"3")</f>
        <v>0</v>
      </c>
      <c r="W61" s="26">
        <f>COUNTIFS('학생-입력대장'!$C$2:$C$1001,"3",'학생-입력대장'!$J$2:$J$1001,"4")</f>
        <v>0</v>
      </c>
      <c r="X61" s="26">
        <f>COUNTIFS('학생-입력대장'!$C$2:$C$1001,"3",'학생-입력대장'!$J$2:$J$1001,"5")</f>
        <v>0</v>
      </c>
      <c r="Y61" s="26">
        <f>COUNTIFS('학생-입력대장'!$C$2:$C$1001,"3",'학생-입력대장'!$J$2:$J$1001,"6")</f>
        <v>0</v>
      </c>
      <c r="Z61" s="26" t="s">
        <v>43</v>
      </c>
      <c r="AA61" s="6">
        <f t="shared" si="4"/>
        <v>0</v>
      </c>
      <c r="AB61" s="6">
        <f>COUNTIFS('학생-입력대장'!$C$2:$C$1001,"3",'학생-입력대장'!$K$2:$K$1001,"1")</f>
        <v>0</v>
      </c>
      <c r="AC61" s="6">
        <f>COUNTIFS('학생-입력대장'!$C$2:$C$1001,"3",'학생-입력대장'!$K$2:$K$1001,"2")</f>
        <v>0</v>
      </c>
      <c r="AD61" s="6">
        <f>COUNTIFS('학생-입력대장'!$C$2:$C$1001,"3",'학생-입력대장'!$K$2:$K$1001,"3")</f>
        <v>0</v>
      </c>
      <c r="AE61" s="6">
        <f>COUNTIFS('학생-입력대장'!$C$2:$C$1001,"3",'학생-입력대장'!$K$2:$K$1001,"4")</f>
        <v>0</v>
      </c>
      <c r="AF61" s="6">
        <f>COUNTIFS('학생-입력대장'!$C$2:$C$1001,"3",'학생-입력대장'!$K$2:$K$1001,"5")</f>
        <v>0</v>
      </c>
      <c r="AG61" s="6">
        <f>COUNTIFS('학생-입력대장'!$C$2:$C$1001,"3",'학생-입력대장'!$K$2:$K$1001,"6")</f>
        <v>0</v>
      </c>
      <c r="AH61" s="26" t="s">
        <v>43</v>
      </c>
      <c r="AI61" s="6">
        <f t="shared" si="5"/>
        <v>0</v>
      </c>
      <c r="AJ61" s="6">
        <f>COUNTIFS('학생-입력대장'!$C$2:$C$1001,"3",'학생-입력대장'!$L$2:$L$1001,"1")</f>
        <v>0</v>
      </c>
      <c r="AK61" s="6">
        <f>COUNTIFS('학생-입력대장'!$C$2:$C$1001,"3",'학생-입력대장'!$L$2:$L$1001,"2")</f>
        <v>0</v>
      </c>
      <c r="AL61" s="6">
        <f>COUNTIFS('학생-입력대장'!$C$2:$C$1001,"3",'학생-입력대장'!$L$2:$L$1001,"3")</f>
        <v>0</v>
      </c>
      <c r="AM61" s="6">
        <f>COUNTIFS('학생-입력대장'!$C$2:$C$1001,"3",'학생-입력대장'!$L$2:$L$1001,"4")</f>
        <v>0</v>
      </c>
      <c r="AN61" s="6">
        <f>COUNTIFS('학생-입력대장'!$C$2:$C$1001,"3",'학생-입력대장'!$L$2:$L$1001,"5")</f>
        <v>0</v>
      </c>
      <c r="AO61" s="6">
        <f>COUNTIFS('학생-입력대장'!$C$2:$C$1001,"3",'학생-입력대장'!$L$2:$L$1001,"6")</f>
        <v>0</v>
      </c>
      <c r="AP61" s="26" t="s">
        <v>43</v>
      </c>
      <c r="AQ61" s="6">
        <f t="shared" si="6"/>
        <v>0</v>
      </c>
      <c r="AR61" s="6">
        <f>COUNTIFS('학생-입력대장'!$C$2:$C$1001,"3",'학생-입력대장'!$M$2:$M$1001,"1")</f>
        <v>0</v>
      </c>
      <c r="AS61" s="6">
        <f>COUNTIFS('학생-입력대장'!$C$2:$C$1001,"3",'학생-입력대장'!$M$2:$M$1001,"2")</f>
        <v>0</v>
      </c>
      <c r="AT61" s="6">
        <f>COUNTIFS('학생-입력대장'!$C$2:$C$1001,"3",'학생-입력대장'!$M$2:$M$1001,"3")</f>
        <v>0</v>
      </c>
      <c r="AU61" s="6">
        <f>COUNTIFS('학생-입력대장'!$C$2:$C$1001,"3",'학생-입력대장'!$M$2:$M$1001,"4")</f>
        <v>0</v>
      </c>
      <c r="AV61" s="6">
        <f>COUNTIFS('학생-입력대장'!$C$2:$C$1001,"3",'학생-입력대장'!$M$2:$M$1001,"5")</f>
        <v>0</v>
      </c>
      <c r="AW61" s="6">
        <f>COUNTIFS('학생-입력대장'!$C$2:$C$1001,"3",'학생-입력대장'!$M$2:$M$1001,"6")</f>
        <v>0</v>
      </c>
    </row>
    <row r="62" spans="2:49">
      <c r="B62" s="22"/>
      <c r="C62" s="84"/>
      <c r="D62" s="84"/>
      <c r="E62" s="84"/>
      <c r="F62" s="84"/>
      <c r="G62" s="84"/>
      <c r="H62" s="84"/>
      <c r="I62" s="84"/>
      <c r="J62" s="22"/>
      <c r="K62" s="84"/>
      <c r="L62" s="84"/>
      <c r="M62" s="84"/>
      <c r="N62" s="84"/>
      <c r="O62" s="84"/>
      <c r="P62" s="84"/>
      <c r="Q62" s="84"/>
      <c r="R62" s="22"/>
      <c r="S62" s="22"/>
      <c r="T62" s="22"/>
      <c r="U62" s="22"/>
      <c r="V62" s="22"/>
      <c r="W62" s="22"/>
      <c r="X62" s="22"/>
      <c r="Y62" s="22"/>
      <c r="Z62" s="22"/>
      <c r="AA62" s="84"/>
      <c r="AB62" s="84"/>
      <c r="AC62" s="84"/>
      <c r="AD62" s="84"/>
      <c r="AE62" s="84"/>
      <c r="AF62" s="84"/>
      <c r="AG62" s="84"/>
      <c r="AH62" s="22"/>
      <c r="AI62" s="84"/>
      <c r="AJ62" s="84"/>
      <c r="AK62" s="84"/>
      <c r="AL62" s="84"/>
      <c r="AM62" s="84"/>
      <c r="AN62" s="84"/>
      <c r="AO62" s="84"/>
      <c r="AP62" s="22"/>
      <c r="AQ62" s="84"/>
      <c r="AR62" s="84"/>
      <c r="AS62" s="84"/>
      <c r="AT62" s="84"/>
      <c r="AU62" s="84"/>
      <c r="AV62" s="84"/>
      <c r="AW62" s="84"/>
    </row>
    <row r="63" spans="2:49" ht="85.5" customHeight="1" thickBot="1"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22"/>
      <c r="S63" s="22"/>
      <c r="T63" s="22"/>
      <c r="U63" s="22"/>
      <c r="V63" s="22"/>
      <c r="W63" s="22"/>
      <c r="X63" s="22"/>
      <c r="Y63" s="22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</row>
    <row r="64" spans="2:49">
      <c r="B64" s="150" t="s">
        <v>162</v>
      </c>
      <c r="C64" s="151"/>
      <c r="D64" s="151"/>
      <c r="E64" s="151"/>
      <c r="F64" s="151"/>
      <c r="G64" s="151"/>
      <c r="H64" s="151"/>
      <c r="I64" s="166"/>
      <c r="J64" s="51"/>
      <c r="K64" s="50"/>
      <c r="L64" s="50"/>
      <c r="M64" s="50"/>
      <c r="N64" s="50"/>
      <c r="O64" s="50"/>
      <c r="P64" s="50"/>
      <c r="Q64" s="50"/>
    </row>
    <row r="65" spans="2:17">
      <c r="B65" s="153"/>
      <c r="C65" s="154"/>
      <c r="D65" s="154"/>
      <c r="E65" s="154"/>
      <c r="F65" s="154"/>
      <c r="G65" s="154"/>
      <c r="H65" s="154"/>
      <c r="I65" s="167"/>
      <c r="J65" s="51"/>
      <c r="K65" s="50"/>
      <c r="L65" s="50"/>
      <c r="M65" s="50"/>
      <c r="N65" s="50"/>
      <c r="O65" s="50"/>
      <c r="P65" s="50"/>
      <c r="Q65" s="50"/>
    </row>
    <row r="66" spans="2:17" ht="132">
      <c r="B66" s="55" t="s">
        <v>13</v>
      </c>
      <c r="C66" s="3" t="s">
        <v>9</v>
      </c>
      <c r="D66" s="4" t="s">
        <v>105</v>
      </c>
      <c r="E66" s="4" t="s">
        <v>106</v>
      </c>
      <c r="F66" s="4" t="s">
        <v>107</v>
      </c>
      <c r="G66" s="4" t="s">
        <v>108</v>
      </c>
      <c r="H66" s="4" t="s">
        <v>109</v>
      </c>
      <c r="I66" s="11" t="s">
        <v>23</v>
      </c>
      <c r="J66" s="50"/>
      <c r="K66" s="50"/>
      <c r="L66" s="50"/>
      <c r="M66" s="50"/>
      <c r="N66" s="50"/>
      <c r="O66" s="50"/>
      <c r="P66" s="50"/>
      <c r="Q66" s="50"/>
    </row>
    <row r="67" spans="2:17" ht="45" customHeight="1">
      <c r="B67" s="89" t="s">
        <v>22</v>
      </c>
      <c r="C67" s="90">
        <f>D67+E67+F67+G67+H67+I67</f>
        <v>246</v>
      </c>
      <c r="D67" s="90">
        <v>68</v>
      </c>
      <c r="E67" s="90">
        <v>28</v>
      </c>
      <c r="F67" s="90">
        <v>23</v>
      </c>
      <c r="G67" s="90">
        <v>34</v>
      </c>
      <c r="H67" s="90">
        <v>65</v>
      </c>
      <c r="I67" s="90">
        <v>28</v>
      </c>
    </row>
    <row r="68" spans="2:17" hidden="1">
      <c r="B68" s="57" t="s">
        <v>11</v>
      </c>
      <c r="C68" s="6">
        <f t="shared" ref="C68:I69" si="7">SUM(C57,K57,S57,AA57,AI57,AQ57)</f>
        <v>0</v>
      </c>
      <c r="D68" s="6">
        <f t="shared" si="7"/>
        <v>0</v>
      </c>
      <c r="E68" s="6">
        <f t="shared" si="7"/>
        <v>0</v>
      </c>
      <c r="F68" s="6">
        <f t="shared" si="7"/>
        <v>0</v>
      </c>
      <c r="G68" s="6">
        <f t="shared" si="7"/>
        <v>0</v>
      </c>
      <c r="H68" s="6">
        <f t="shared" si="7"/>
        <v>0</v>
      </c>
      <c r="I68" s="6">
        <f t="shared" si="7"/>
        <v>0</v>
      </c>
    </row>
    <row r="69" spans="2:17" hidden="1">
      <c r="B69" s="57" t="s">
        <v>12</v>
      </c>
      <c r="C69" s="6">
        <f t="shared" si="7"/>
        <v>0</v>
      </c>
      <c r="D69" s="6">
        <f t="shared" si="7"/>
        <v>0</v>
      </c>
      <c r="E69" s="6">
        <f t="shared" si="7"/>
        <v>0</v>
      </c>
      <c r="F69" s="6">
        <f t="shared" si="7"/>
        <v>0</v>
      </c>
      <c r="G69" s="6">
        <f t="shared" si="7"/>
        <v>0</v>
      </c>
      <c r="H69" s="6">
        <f t="shared" si="7"/>
        <v>0</v>
      </c>
      <c r="I69" s="6">
        <f t="shared" si="7"/>
        <v>0</v>
      </c>
    </row>
    <row r="70" spans="2:17">
      <c r="B70" s="84"/>
      <c r="C70" s="84"/>
      <c r="D70" s="84"/>
      <c r="E70" s="84"/>
      <c r="F70" s="84"/>
      <c r="G70" s="84"/>
      <c r="H70" s="84"/>
      <c r="I70" s="84"/>
    </row>
    <row r="71" spans="2:17" ht="63" customHeight="1">
      <c r="B71" s="84"/>
      <c r="C71" s="84"/>
      <c r="D71" s="84"/>
      <c r="E71" s="84"/>
      <c r="F71" s="84"/>
      <c r="G71" s="84"/>
      <c r="H71" s="84"/>
      <c r="I71" s="84"/>
    </row>
    <row r="72" spans="2:17" ht="17.25" thickBot="1"/>
    <row r="73" spans="2:17">
      <c r="B73" s="150" t="s">
        <v>163</v>
      </c>
      <c r="C73" s="151"/>
      <c r="D73" s="151"/>
      <c r="E73" s="151"/>
      <c r="F73" s="151"/>
      <c r="G73" s="151"/>
      <c r="H73" s="151"/>
      <c r="I73" s="151"/>
      <c r="J73" s="151"/>
      <c r="K73" s="151"/>
      <c r="L73" s="152"/>
    </row>
    <row r="74" spans="2:17">
      <c r="B74" s="153"/>
      <c r="C74" s="154"/>
      <c r="D74" s="154"/>
      <c r="E74" s="154"/>
      <c r="F74" s="154"/>
      <c r="G74" s="154"/>
      <c r="H74" s="154"/>
      <c r="I74" s="154"/>
      <c r="J74" s="154"/>
      <c r="K74" s="154"/>
      <c r="L74" s="155"/>
    </row>
    <row r="75" spans="2:17" ht="66">
      <c r="B75" s="55" t="s">
        <v>13</v>
      </c>
      <c r="C75" s="3" t="s">
        <v>9</v>
      </c>
      <c r="D75" s="4" t="s">
        <v>90</v>
      </c>
      <c r="E75" s="4" t="s">
        <v>91</v>
      </c>
      <c r="F75" s="4" t="s">
        <v>3</v>
      </c>
      <c r="G75" s="4" t="s">
        <v>16</v>
      </c>
      <c r="H75" s="4" t="s">
        <v>14</v>
      </c>
      <c r="I75" s="4" t="s">
        <v>15</v>
      </c>
      <c r="J75" s="4" t="s">
        <v>6</v>
      </c>
      <c r="K75" s="3" t="s">
        <v>7</v>
      </c>
      <c r="L75" s="56" t="s">
        <v>8</v>
      </c>
    </row>
    <row r="76" spans="2:17" ht="45" customHeight="1">
      <c r="B76" s="86" t="s">
        <v>10</v>
      </c>
      <c r="C76" s="87">
        <f>D76+E76+G76+H76+I76</f>
        <v>931</v>
      </c>
      <c r="D76" s="87">
        <v>53</v>
      </c>
      <c r="E76" s="87">
        <v>184</v>
      </c>
      <c r="F76" s="87">
        <f>D76+E76</f>
        <v>237</v>
      </c>
      <c r="G76" s="87">
        <v>355</v>
      </c>
      <c r="H76" s="87">
        <v>167</v>
      </c>
      <c r="I76" s="87">
        <v>172</v>
      </c>
      <c r="J76" s="87">
        <f>I76+H76</f>
        <v>339</v>
      </c>
      <c r="K76" s="87">
        <f>(((C76*D76%)+((C76*E76%)*1.25)+((C76*G76%)*2.5)+((C76*H76%)*3.75)+((C76*I76%)*5)))/C76</f>
        <v>26.567499999999999</v>
      </c>
      <c r="L76" s="88">
        <f>(K76/5)*100</f>
        <v>531.34999999999991</v>
      </c>
    </row>
    <row r="77" spans="2:17" hidden="1">
      <c r="B77" s="57" t="s">
        <v>11</v>
      </c>
      <c r="C77" s="6">
        <f>COUNTIF('학생-입력대장'!$B$2:$B$1001,"1")</f>
        <v>0</v>
      </c>
      <c r="D77" s="6" t="e">
        <f>(COUNTIFS('학생-입력대장'!$B$2:$B$1001,"1",'학생-입력대장'!$N$2:$N$1001,"5")/C77)*100</f>
        <v>#DIV/0!</v>
      </c>
      <c r="E77" s="6" t="e">
        <f>(COUNTIFS('학생-입력대장'!$B$2:$B$1001,"1",'학생-입력대장'!$N$2:$N$1001,"4")/C77)*100</f>
        <v>#DIV/0!</v>
      </c>
      <c r="F77" s="6" t="e">
        <f>D77+E77</f>
        <v>#DIV/0!</v>
      </c>
      <c r="G77" s="6" t="e">
        <f>(COUNTIFS('학생-입력대장'!$B$2:$B$1001,"1",'학생-입력대장'!$N$2:$N$1001,"3")/C77)*100</f>
        <v>#DIV/0!</v>
      </c>
      <c r="H77" s="6" t="e">
        <f>(COUNTIFS('학생-입력대장'!$B$2:$B$1001,"1",'학생-입력대장'!$N$2:$N$1001,"2")/C77)*100</f>
        <v>#DIV/0!</v>
      </c>
      <c r="I77" s="6" t="e">
        <f>(COUNTIFS('학생-입력대장'!$B$2:$B$1001,"1",'학생-입력대장'!$N$2:$N$1001,"1")/C77)*100</f>
        <v>#DIV/0!</v>
      </c>
      <c r="J77" s="6" t="e">
        <f>I77+H77</f>
        <v>#DIV/0!</v>
      </c>
      <c r="K77" s="6" t="e">
        <f>(((C77*D77%)+((C77*E77%)*1.25)+((C77*G77%)*2.5)+((C77*H77%)*3.75)+((C77*I77%)*5)))/C77</f>
        <v>#DIV/0!</v>
      </c>
      <c r="L77" s="65" t="e">
        <f>(K77/5)*100</f>
        <v>#DIV/0!</v>
      </c>
    </row>
    <row r="78" spans="2:17" hidden="1">
      <c r="B78" s="57" t="s">
        <v>12</v>
      </c>
      <c r="C78" s="6">
        <f>COUNTIF('학생-입력대장'!$B$2:$B$1001,"2")</f>
        <v>0</v>
      </c>
      <c r="D78" s="6" t="e">
        <f>(COUNTIFS('학생-입력대장'!$B$2:$B$1001,"2",'학생-입력대장'!$N$2:$N$1001,"5")/C78)*100</f>
        <v>#DIV/0!</v>
      </c>
      <c r="E78" s="6" t="e">
        <f>(COUNTIFS('학생-입력대장'!$B$2:$B$1001,"2",'학생-입력대장'!$N$2:$N$1001,"4")/C78)*100</f>
        <v>#DIV/0!</v>
      </c>
      <c r="F78" s="6" t="e">
        <f>D78+E78</f>
        <v>#DIV/0!</v>
      </c>
      <c r="G78" s="6" t="e">
        <f>(COUNTIFS('학생-입력대장'!$B$2:$B$1001,"2",'학생-입력대장'!$N$2:$N$1001,"3")/C78)*100</f>
        <v>#DIV/0!</v>
      </c>
      <c r="H78" s="6" t="e">
        <f>(COUNTIFS('학생-입력대장'!$B$2:$B$1001,"2",'학생-입력대장'!$N$2:$N$1001,"2")/C78)*100</f>
        <v>#DIV/0!</v>
      </c>
      <c r="I78" s="6" t="e">
        <f>(COUNTIFS('학생-입력대장'!$B$2:$B$1001,"2",'학생-입력대장'!$N$2:$N$1001,"1")/C78)*100</f>
        <v>#DIV/0!</v>
      </c>
      <c r="J78" s="6" t="e">
        <f>I78+H78</f>
        <v>#DIV/0!</v>
      </c>
      <c r="K78" s="6" t="e">
        <f>(((C78*D78%)+((C78*E78%)*1.25)+((C78*G78%)*2.5)+((C78*H78%)*3.75)+((C78*I78%)*5)))/C78</f>
        <v>#DIV/0!</v>
      </c>
      <c r="L78" s="65" t="e">
        <f>(K78/5)*100</f>
        <v>#DIV/0!</v>
      </c>
    </row>
    <row r="79" spans="2:17" ht="69.75" customHeight="1">
      <c r="B79" s="17"/>
      <c r="C79" s="17"/>
      <c r="D79" s="2"/>
      <c r="E79" s="2"/>
      <c r="F79" s="2"/>
      <c r="G79" s="2"/>
      <c r="H79" s="2"/>
      <c r="I79" s="2"/>
      <c r="J79" s="2"/>
      <c r="K79" s="2"/>
      <c r="L79" s="2"/>
    </row>
    <row r="80" spans="2:17">
      <c r="B80" s="17"/>
      <c r="C80" s="17"/>
      <c r="D80" s="2"/>
      <c r="E80" s="2"/>
      <c r="F80" s="2"/>
      <c r="G80" s="2"/>
      <c r="H80" s="2"/>
      <c r="I80" s="2"/>
      <c r="J80" s="2"/>
      <c r="K80" s="2"/>
      <c r="L80" s="2"/>
    </row>
    <row r="82" spans="2:49" ht="17.25" thickBot="1"/>
    <row r="83" spans="2:49" hidden="1">
      <c r="B83" s="168" t="s">
        <v>51</v>
      </c>
      <c r="C83" s="168"/>
      <c r="D83" s="168"/>
      <c r="E83" s="168"/>
      <c r="F83" s="168"/>
      <c r="G83" s="168"/>
      <c r="H83" s="168"/>
      <c r="I83" s="168"/>
      <c r="J83" s="168" t="s">
        <v>52</v>
      </c>
      <c r="K83" s="168"/>
      <c r="L83" s="168"/>
      <c r="M83" s="168"/>
      <c r="N83" s="168"/>
      <c r="O83" s="168"/>
      <c r="P83" s="168"/>
      <c r="Q83" s="168"/>
      <c r="R83" s="156" t="s">
        <v>53</v>
      </c>
      <c r="S83" s="157"/>
      <c r="T83" s="157"/>
      <c r="U83" s="157"/>
      <c r="V83" s="157"/>
      <c r="W83" s="157"/>
      <c r="X83" s="157"/>
      <c r="Y83" s="158"/>
      <c r="Z83" s="156" t="s">
        <v>54</v>
      </c>
      <c r="AA83" s="157"/>
      <c r="AB83" s="157"/>
      <c r="AC83" s="157"/>
      <c r="AD83" s="157"/>
      <c r="AE83" s="157"/>
      <c r="AF83" s="157"/>
      <c r="AG83" s="158"/>
      <c r="AH83" s="168" t="s">
        <v>55</v>
      </c>
      <c r="AI83" s="168"/>
      <c r="AJ83" s="168"/>
      <c r="AK83" s="168"/>
      <c r="AL83" s="168"/>
      <c r="AM83" s="168"/>
      <c r="AN83" s="168"/>
      <c r="AO83" s="168"/>
      <c r="AP83" s="168" t="s">
        <v>57</v>
      </c>
      <c r="AQ83" s="168"/>
      <c r="AR83" s="168"/>
      <c r="AS83" s="168"/>
      <c r="AT83" s="168"/>
      <c r="AU83" s="168"/>
      <c r="AV83" s="168"/>
      <c r="AW83" s="168"/>
    </row>
    <row r="84" spans="2:49" hidden="1">
      <c r="B84" s="27" t="s">
        <v>13</v>
      </c>
      <c r="C84" s="27" t="s">
        <v>9</v>
      </c>
      <c r="D84" s="28" t="s">
        <v>17</v>
      </c>
      <c r="E84" s="28" t="s">
        <v>18</v>
      </c>
      <c r="F84" s="28" t="s">
        <v>19</v>
      </c>
      <c r="G84" s="28" t="s">
        <v>20</v>
      </c>
      <c r="H84" s="28" t="s">
        <v>21</v>
      </c>
      <c r="I84" s="1" t="s">
        <v>24</v>
      </c>
      <c r="J84" s="3" t="s">
        <v>13</v>
      </c>
      <c r="K84" s="3" t="s">
        <v>9</v>
      </c>
      <c r="L84" s="4" t="s">
        <v>17</v>
      </c>
      <c r="M84" s="4" t="s">
        <v>18</v>
      </c>
      <c r="N84" s="4" t="s">
        <v>19</v>
      </c>
      <c r="O84" s="4" t="s">
        <v>20</v>
      </c>
      <c r="P84" s="4" t="s">
        <v>21</v>
      </c>
      <c r="Q84" s="6" t="s">
        <v>24</v>
      </c>
      <c r="R84" s="3" t="s">
        <v>13</v>
      </c>
      <c r="S84" s="3" t="s">
        <v>9</v>
      </c>
      <c r="T84" s="4" t="s">
        <v>17</v>
      </c>
      <c r="U84" s="4" t="s">
        <v>18</v>
      </c>
      <c r="V84" s="4" t="s">
        <v>19</v>
      </c>
      <c r="W84" s="4" t="s">
        <v>20</v>
      </c>
      <c r="X84" s="4" t="s">
        <v>21</v>
      </c>
      <c r="Y84" s="6" t="s">
        <v>24</v>
      </c>
      <c r="Z84" s="3" t="s">
        <v>13</v>
      </c>
      <c r="AA84" s="3" t="s">
        <v>9</v>
      </c>
      <c r="AB84" s="4" t="s">
        <v>17</v>
      </c>
      <c r="AC84" s="4" t="s">
        <v>18</v>
      </c>
      <c r="AD84" s="4" t="s">
        <v>19</v>
      </c>
      <c r="AE84" s="4" t="s">
        <v>20</v>
      </c>
      <c r="AF84" s="4" t="s">
        <v>21</v>
      </c>
      <c r="AG84" s="6" t="s">
        <v>24</v>
      </c>
      <c r="AH84" s="3" t="s">
        <v>13</v>
      </c>
      <c r="AI84" s="3" t="s">
        <v>9</v>
      </c>
      <c r="AJ84" s="4" t="s">
        <v>17</v>
      </c>
      <c r="AK84" s="4" t="s">
        <v>18</v>
      </c>
      <c r="AL84" s="4" t="s">
        <v>19</v>
      </c>
      <c r="AM84" s="4" t="s">
        <v>20</v>
      </c>
      <c r="AN84" s="4" t="s">
        <v>21</v>
      </c>
      <c r="AO84" s="6" t="s">
        <v>24</v>
      </c>
      <c r="AP84" s="3" t="s">
        <v>13</v>
      </c>
      <c r="AQ84" s="3" t="s">
        <v>9</v>
      </c>
      <c r="AR84" s="4" t="s">
        <v>17</v>
      </c>
      <c r="AS84" s="4" t="s">
        <v>18</v>
      </c>
      <c r="AT84" s="4" t="s">
        <v>19</v>
      </c>
      <c r="AU84" s="4" t="s">
        <v>20</v>
      </c>
      <c r="AV84" s="4" t="s">
        <v>21</v>
      </c>
      <c r="AW84" s="6" t="s">
        <v>24</v>
      </c>
    </row>
    <row r="85" spans="2:49" hidden="1">
      <c r="B85" s="6" t="s">
        <v>11</v>
      </c>
      <c r="C85" s="6">
        <f>SUM(D85:I85)</f>
        <v>0</v>
      </c>
      <c r="D85" s="6">
        <f>COUNTIFS('학생-입력대장'!$B$2:$B$1001,"1",'학생-입력대장'!$O$2:$O$1001,"1")</f>
        <v>0</v>
      </c>
      <c r="E85" s="6">
        <f>COUNTIFS('학생-입력대장'!$B$2:$B$1001,"1",'학생-입력대장'!$O$2:$O$1001,"2")</f>
        <v>0</v>
      </c>
      <c r="F85" s="6">
        <f>COUNTIFS('학생-입력대장'!$B$2:$B$1001,"1",'학생-입력대장'!$O$2:$O$1001,"3")</f>
        <v>0</v>
      </c>
      <c r="G85" s="6">
        <f>COUNTIFS('학생-입력대장'!$B$2:$B$1001,"1",'학생-입력대장'!$O$2:$O$1001,"4")</f>
        <v>0</v>
      </c>
      <c r="H85" s="6">
        <f>COUNTIFS('학생-입력대장'!$B$2:$B$1001,"1",'학생-입력대장'!$O$2:$O$1001,"5")</f>
        <v>0</v>
      </c>
      <c r="I85" s="6">
        <f>COUNTIFS('학생-입력대장'!$B$2:$B$1001,"1",'학생-입력대장'!$O$2:$O$1001,"6")</f>
        <v>0</v>
      </c>
      <c r="J85" s="6" t="s">
        <v>11</v>
      </c>
      <c r="K85" s="6">
        <f>SUM(L85:Q85)</f>
        <v>0</v>
      </c>
      <c r="L85" s="6">
        <f>COUNTIFS('학생-입력대장'!$B$2:$B$1001,"1",'학생-입력대장'!$P$2:$P$1001,"1")</f>
        <v>0</v>
      </c>
      <c r="M85" s="6">
        <f>COUNTIFS('학생-입력대장'!$B$2:$B$1001,"1",'학생-입력대장'!$P$2:$P$1001,"2")</f>
        <v>0</v>
      </c>
      <c r="N85" s="6">
        <f>COUNTIFS('학생-입력대장'!$B$2:$B$1001,"1",'학생-입력대장'!$P$2:$P$1001,"3")</f>
        <v>0</v>
      </c>
      <c r="O85" s="6">
        <f>COUNTIFS('학생-입력대장'!$B$2:$B$1001,"1",'학생-입력대장'!$P$2:$P$1001,"4")</f>
        <v>0</v>
      </c>
      <c r="P85" s="6">
        <f>COUNTIFS('학생-입력대장'!$B$2:$B$1001,"1",'학생-입력대장'!$P$2:$P$1001,"5")</f>
        <v>0</v>
      </c>
      <c r="Q85" s="6">
        <f>COUNTIFS('학생-입력대장'!$B$2:$B$1001,"1",'학생-입력대장'!$P$2:$P$1001,"6")</f>
        <v>0</v>
      </c>
      <c r="R85" s="6" t="s">
        <v>11</v>
      </c>
      <c r="S85" s="6">
        <f>SUM(T85:Y85)</f>
        <v>0</v>
      </c>
      <c r="T85" s="6">
        <f>COUNTIFS('학생-입력대장'!$B$2:$B$1001,"1",'학생-입력대장'!$Q$2:$Q$1001,"1")</f>
        <v>0</v>
      </c>
      <c r="U85" s="6">
        <f>COUNTIFS('학생-입력대장'!$B$2:$B$1001,"1",'학생-입력대장'!$Q$2:$Q$1001,"2")</f>
        <v>0</v>
      </c>
      <c r="V85" s="6">
        <f>COUNTIFS('학생-입력대장'!$B$2:$B$1001,"1",'학생-입력대장'!$Q$2:$Q$1001,"3")</f>
        <v>0</v>
      </c>
      <c r="W85" s="6">
        <f>COUNTIFS('학생-입력대장'!$B$2:$B$1001,"1",'학생-입력대장'!$Q$2:$Q$1001,"4")</f>
        <v>0</v>
      </c>
      <c r="X85" s="6">
        <f>COUNTIFS('학생-입력대장'!$B$2:$B$1001,"1",'학생-입력대장'!$Q$2:$Q$1001,"5")</f>
        <v>0</v>
      </c>
      <c r="Y85" s="6">
        <f>COUNTIFS('학생-입력대장'!$B$2:$B$1001,"1",'학생-입력대장'!$Q$2:$Q$1001,"6")</f>
        <v>0</v>
      </c>
      <c r="Z85" s="6" t="s">
        <v>11</v>
      </c>
      <c r="AA85" s="6">
        <f>SUM(AB85:AG85)</f>
        <v>0</v>
      </c>
      <c r="AB85" s="6">
        <f>COUNTIFS('학생-입력대장'!$B$2:$B$1001,"1",'학생-입력대장'!$R$2:$R$1001,"1")</f>
        <v>0</v>
      </c>
      <c r="AC85" s="6">
        <f>COUNTIFS('학생-입력대장'!$B$2:$B$1001,"1",'학생-입력대장'!$R$2:$R$1001,"2")</f>
        <v>0</v>
      </c>
      <c r="AD85" s="6">
        <f>COUNTIFS('학생-입력대장'!$B$2:$B$1001,"1",'학생-입력대장'!$R$2:$R$1001,"3")</f>
        <v>0</v>
      </c>
      <c r="AE85" s="6">
        <f>COUNTIFS('학생-입력대장'!$B$2:$B$1001,"1",'학생-입력대장'!$R$2:$R$1001,"4")</f>
        <v>0</v>
      </c>
      <c r="AF85" s="6">
        <f>COUNTIFS('학생-입력대장'!$B$2:$B$1001,"1",'학생-입력대장'!$R$2:$R$1001,"5")</f>
        <v>0</v>
      </c>
      <c r="AG85" s="6">
        <f>COUNTIFS('학생-입력대장'!$B$2:$B$1001,"1",'학생-입력대장'!$R$2:$R$1001,"6")</f>
        <v>0</v>
      </c>
      <c r="AH85" s="6" t="s">
        <v>11</v>
      </c>
      <c r="AI85" s="6">
        <f>SUM(AJ85:AO85)</f>
        <v>0</v>
      </c>
      <c r="AJ85" s="6">
        <f>COUNTIFS('학생-입력대장'!$B$2:$B$1001,"1",'학생-입력대장'!$S$2:$S$1001,"1")</f>
        <v>0</v>
      </c>
      <c r="AK85" s="6">
        <f>COUNTIFS('학생-입력대장'!$B$2:$B$1001,"1",'학생-입력대장'!$S$2:$S$1001,"2")</f>
        <v>0</v>
      </c>
      <c r="AL85" s="6">
        <f>COUNTIFS('학생-입력대장'!$B$2:$B$1001,"1",'학생-입력대장'!$S$2:$S$1001,"3")</f>
        <v>0</v>
      </c>
      <c r="AM85" s="6">
        <f>COUNTIFS('학생-입력대장'!$B$2:$B$1001,"1",'학생-입력대장'!$S$2:$S$1001,"4")</f>
        <v>0</v>
      </c>
      <c r="AN85" s="6">
        <f>COUNTIFS('학생-입력대장'!$B$2:$B$1001,"1",'학생-입력대장'!$S$2:$S$1001,"5")</f>
        <v>0</v>
      </c>
      <c r="AO85" s="6">
        <f>COUNTIFS('학생-입력대장'!$B$2:$B$1001,"1",'학생-입력대장'!$S$2:$S$1001,"6")</f>
        <v>0</v>
      </c>
      <c r="AP85" s="6" t="s">
        <v>11</v>
      </c>
      <c r="AQ85" s="6">
        <f>SUM(AR85:AW85)</f>
        <v>0</v>
      </c>
      <c r="AR85" s="6">
        <f>COUNTIFS('학생-입력대장'!$B$2:$B$1001,"1",'학생-입력대장'!$T$2:$T$1001,"1")</f>
        <v>0</v>
      </c>
      <c r="AS85" s="6">
        <f>COUNTIFS('학생-입력대장'!$B$2:$B$1001,"1",'학생-입력대장'!$T$2:$T$1001,"2")</f>
        <v>0</v>
      </c>
      <c r="AT85" s="6">
        <f>COUNTIFS('학생-입력대장'!$B$2:$B$1001,"1",'학생-입력대장'!$T$2:$T$1001,"3")</f>
        <v>0</v>
      </c>
      <c r="AU85" s="6">
        <f>COUNTIFS('학생-입력대장'!$B$2:$B$1001,"1",'학생-입력대장'!$T$2:$T$1001,"4")</f>
        <v>0</v>
      </c>
      <c r="AV85" s="6">
        <f>COUNTIFS('학생-입력대장'!$B$2:$B$1001,"1",'학생-입력대장'!$T$2:$T$1001,"5")</f>
        <v>0</v>
      </c>
      <c r="AW85" s="6">
        <f>COUNTIFS('학생-입력대장'!$B$2:$B$1001,"1",'학생-입력대장'!$T$2:$T$1001,"6")</f>
        <v>0</v>
      </c>
    </row>
    <row r="86" spans="2:49" hidden="1">
      <c r="B86" s="6" t="s">
        <v>12</v>
      </c>
      <c r="C86" s="6">
        <f t="shared" ref="C86:C89" si="8">SUM(D86:I86)</f>
        <v>0</v>
      </c>
      <c r="D86" s="6">
        <f>COUNTIFS('학생-입력대장'!$B$2:$B$1001,"2",'학생-입력대장'!$O$2:$O$1001,"1")</f>
        <v>0</v>
      </c>
      <c r="E86" s="6">
        <f>COUNTIFS('학생-입력대장'!$B$2:$B$1001,"2",'학생-입력대장'!$O$2:$O$1001,"2")</f>
        <v>0</v>
      </c>
      <c r="F86" s="6">
        <f>COUNTIFS('학생-입력대장'!$B$2:$B$1001,"2",'학생-입력대장'!$O$2:$O$1001,"3")</f>
        <v>0</v>
      </c>
      <c r="G86" s="6">
        <f>COUNTIFS('학생-입력대장'!$B$2:$B$1001,"2",'학생-입력대장'!$O$2:$O$1001,"4")</f>
        <v>0</v>
      </c>
      <c r="H86" s="6">
        <f>COUNTIFS('학생-입력대장'!$B$2:$B$1001,"2",'학생-입력대장'!$O$2:$O$1001,"5")</f>
        <v>0</v>
      </c>
      <c r="I86" s="6">
        <f>COUNTIFS('학생-입력대장'!$B$2:$B$1001,"2",'학생-입력대장'!$O$2:$O$1001,"6")</f>
        <v>0</v>
      </c>
      <c r="J86" s="6" t="s">
        <v>12</v>
      </c>
      <c r="K86" s="6">
        <f t="shared" ref="K86:K89" si="9">SUM(L86:Q86)</f>
        <v>0</v>
      </c>
      <c r="L86" s="6">
        <f>COUNTIFS('학생-입력대장'!$B$2:$B$1001,"2",'학생-입력대장'!$P$2:$P$1001,"1")</f>
        <v>0</v>
      </c>
      <c r="M86" s="6">
        <f>COUNTIFS('학생-입력대장'!$B$2:$B$1001,"2",'학생-입력대장'!$P$2:$P$1001,"2")</f>
        <v>0</v>
      </c>
      <c r="N86" s="6">
        <f>COUNTIFS('학생-입력대장'!$B$2:$B$1001,"2",'학생-입력대장'!$P$2:$P$1001,"3")</f>
        <v>0</v>
      </c>
      <c r="O86" s="6">
        <f>COUNTIFS('학생-입력대장'!$B$2:$B$1001,"2",'학생-입력대장'!$P$2:$P$1001,"4")</f>
        <v>0</v>
      </c>
      <c r="P86" s="6">
        <f>COUNTIFS('학생-입력대장'!$B$2:$B$1001,"2",'학생-입력대장'!$P$2:$P$1001,"5")</f>
        <v>0</v>
      </c>
      <c r="Q86" s="6">
        <f>COUNTIFS('학생-입력대장'!$B$2:$B$1001,"2",'학생-입력대장'!$P$2:$P$1001,"6")</f>
        <v>0</v>
      </c>
      <c r="R86" s="6" t="s">
        <v>12</v>
      </c>
      <c r="S86" s="6">
        <f t="shared" ref="S86:S89" si="10">SUM(T86:Y86)</f>
        <v>0</v>
      </c>
      <c r="T86" s="6">
        <f>COUNTIFS('학생-입력대장'!$B$2:$B$1001,"2",'학생-입력대장'!$Q$2:$Q$1001,"1")</f>
        <v>0</v>
      </c>
      <c r="U86" s="6">
        <f>COUNTIFS('학생-입력대장'!$B$2:$B$1001,"2",'학생-입력대장'!$Q$2:$Q$1001,"2")</f>
        <v>0</v>
      </c>
      <c r="V86" s="6">
        <f>COUNTIFS('학생-입력대장'!$B$2:$B$1001,"2",'학생-입력대장'!$Q$2:$Q$1001,"3")</f>
        <v>0</v>
      </c>
      <c r="W86" s="6">
        <f>COUNTIFS('학생-입력대장'!$B$2:$B$1001,"2",'학생-입력대장'!$Q$2:$Q$1001,"4")</f>
        <v>0</v>
      </c>
      <c r="X86" s="6">
        <f>COUNTIFS('학생-입력대장'!$B$2:$B$1001,"2",'학생-입력대장'!$Q$2:$Q$1001,"5")</f>
        <v>0</v>
      </c>
      <c r="Y86" s="6">
        <f>COUNTIFS('학생-입력대장'!$B$2:$B$1001,"2",'학생-입력대장'!$Q$2:$Q$1001,"6")</f>
        <v>0</v>
      </c>
      <c r="Z86" s="6" t="s">
        <v>12</v>
      </c>
      <c r="AA86" s="6">
        <f t="shared" ref="AA86:AA89" si="11">SUM(AB86:AG86)</f>
        <v>0</v>
      </c>
      <c r="AB86" s="6">
        <f>COUNTIFS('학생-입력대장'!$B$2:$B$1001,"2",'학생-입력대장'!$R$2:$R$1001,"1")</f>
        <v>0</v>
      </c>
      <c r="AC86" s="6">
        <f>COUNTIFS('학생-입력대장'!$B$2:$B$1001,"2",'학생-입력대장'!$R$2:$R$1001,"2")</f>
        <v>0</v>
      </c>
      <c r="AD86" s="6">
        <f>COUNTIFS('학생-입력대장'!$B$2:$B$1001,"2",'학생-입력대장'!$R$2:$R$1001,"3")</f>
        <v>0</v>
      </c>
      <c r="AE86" s="6">
        <f>COUNTIFS('학생-입력대장'!$B$2:$B$1001,"2",'학생-입력대장'!$R$2:$R$1001,"4")</f>
        <v>0</v>
      </c>
      <c r="AF86" s="6">
        <f>COUNTIFS('학생-입력대장'!$B$2:$B$1001,"2",'학생-입력대장'!$R$2:$R$1001,"5")</f>
        <v>0</v>
      </c>
      <c r="AG86" s="6">
        <f>COUNTIFS('학생-입력대장'!$B$2:$B$1001,"2",'학생-입력대장'!$R$2:$R$1001,"6")</f>
        <v>0</v>
      </c>
      <c r="AH86" s="6" t="s">
        <v>12</v>
      </c>
      <c r="AI86" s="6">
        <f t="shared" ref="AI86:AI89" si="12">SUM(AJ86:AO86)</f>
        <v>0</v>
      </c>
      <c r="AJ86" s="6">
        <f>COUNTIFS('학생-입력대장'!$B$2:$B$1001,"2",'학생-입력대장'!$S$2:$S$1001,"1")</f>
        <v>0</v>
      </c>
      <c r="AK86" s="6">
        <f>COUNTIFS('학생-입력대장'!$B$2:$B$1001,"2",'학생-입력대장'!$S$2:$S$1001,"2")</f>
        <v>0</v>
      </c>
      <c r="AL86" s="6">
        <f>COUNTIFS('학생-입력대장'!$B$2:$B$1001,"2",'학생-입력대장'!$S$2:$S$1001,"3")</f>
        <v>0</v>
      </c>
      <c r="AM86" s="6">
        <f>COUNTIFS('학생-입력대장'!$B$2:$B$1001,"2",'학생-입력대장'!$S$2:$S$1001,"4")</f>
        <v>0</v>
      </c>
      <c r="AN86" s="6">
        <f>COUNTIFS('학생-입력대장'!$B$2:$B$1001,"2",'학생-입력대장'!$S$2:$S$1001,"5")</f>
        <v>0</v>
      </c>
      <c r="AO86" s="6">
        <f>COUNTIFS('학생-입력대장'!$B$2:$B$1001,"2",'학생-입력대장'!$S$2:$S$1001,"6")</f>
        <v>0</v>
      </c>
      <c r="AP86" s="6" t="s">
        <v>12</v>
      </c>
      <c r="AQ86" s="6">
        <f t="shared" ref="AQ86:AQ89" si="13">SUM(AR86:AW86)</f>
        <v>0</v>
      </c>
      <c r="AR86" s="6">
        <f>COUNTIFS('학생-입력대장'!$B$2:$B$1001,"2",'학생-입력대장'!$T$2:$T$1001,"1")</f>
        <v>0</v>
      </c>
      <c r="AS86" s="6">
        <f>COUNTIFS('학생-입력대장'!$B$2:$B$1001,"2",'학생-입력대장'!$T$2:$T$1001,"2")</f>
        <v>0</v>
      </c>
      <c r="AT86" s="6">
        <f>COUNTIFS('학생-입력대장'!$B$2:$B$1001,"2",'학생-입력대장'!$T$2:$T$1001,"3")</f>
        <v>0</v>
      </c>
      <c r="AU86" s="6">
        <f>COUNTIFS('학생-입력대장'!$B$2:$B$1001,"2",'학생-입력대장'!$T$2:$T$1001,"4")</f>
        <v>0</v>
      </c>
      <c r="AV86" s="6">
        <f>COUNTIFS('학생-입력대장'!$B$2:$B$1001,"2",'학생-입력대장'!$T$2:$T$1001,"5")</f>
        <v>0</v>
      </c>
      <c r="AW86" s="6">
        <f>COUNTIFS('학생-입력대장'!$B$2:$B$1001,"2",'학생-입력대장'!$T$2:$T$1001,"6")</f>
        <v>0</v>
      </c>
    </row>
    <row r="87" spans="2:49" hidden="1">
      <c r="B87" s="26" t="s">
        <v>41</v>
      </c>
      <c r="C87" s="6">
        <f t="shared" si="8"/>
        <v>0</v>
      </c>
      <c r="D87" s="6">
        <f>COUNTIFS('학생-입력대장'!$C$2:$C$1001,"1",'학생-입력대장'!$O$2:$O$1001,"1")</f>
        <v>0</v>
      </c>
      <c r="E87" s="6">
        <f>COUNTIFS('학생-입력대장'!$C$2:$C$1001,"1",'학생-입력대장'!$O$2:$O$1001,"2")</f>
        <v>0</v>
      </c>
      <c r="F87" s="6">
        <f>COUNTIFS('학생-입력대장'!$C$2:$C$1001,"1",'학생-입력대장'!$O$2:$O$1001,"3")</f>
        <v>0</v>
      </c>
      <c r="G87" s="6">
        <f>COUNTIFS('학생-입력대장'!$C$2:$C$1001,"1",'학생-입력대장'!$O$2:$O$1001,"4")</f>
        <v>0</v>
      </c>
      <c r="H87" s="6">
        <f>COUNTIFS('학생-입력대장'!$C$2:$C$1001,"1",'학생-입력대장'!$O$2:$O$1001,"5")</f>
        <v>0</v>
      </c>
      <c r="I87" s="6">
        <f>COUNTIFS('학생-입력대장'!$C$2:$C$1001,"1",'학생-입력대장'!$O$2:$O$1001,"6")</f>
        <v>0</v>
      </c>
      <c r="J87" s="26" t="s">
        <v>41</v>
      </c>
      <c r="K87" s="6">
        <f t="shared" si="9"/>
        <v>0</v>
      </c>
      <c r="L87" s="6">
        <f>COUNTIFS('학생-입력대장'!$C$2:$C$1001,"1",'학생-입력대장'!$P$2:$P$1001,"1")</f>
        <v>0</v>
      </c>
      <c r="M87" s="6">
        <f>COUNTIFS('학생-입력대장'!$C$2:$C$1001,"1",'학생-입력대장'!$P$2:$P$1001,"2")</f>
        <v>0</v>
      </c>
      <c r="N87" s="6">
        <f>COUNTIFS('학생-입력대장'!$C$2:$C$1001,"1",'학생-입력대장'!$P$2:$P$1001,"3")</f>
        <v>0</v>
      </c>
      <c r="O87" s="6">
        <f>COUNTIFS('학생-입력대장'!$C$2:$C$1001,"1",'학생-입력대장'!$P$2:$P$1001,"4")</f>
        <v>0</v>
      </c>
      <c r="P87" s="6">
        <f>COUNTIFS('학생-입력대장'!$C$2:$C$1001,"1",'학생-입력대장'!$P$2:$P$1001,"5")</f>
        <v>0</v>
      </c>
      <c r="Q87" s="6">
        <f>COUNTIFS('학생-입력대장'!$C$2:$C$1001,"1",'학생-입력대장'!$P$2:$P$1001,"6")</f>
        <v>0</v>
      </c>
      <c r="R87" s="26" t="s">
        <v>41</v>
      </c>
      <c r="S87" s="6">
        <f t="shared" si="10"/>
        <v>0</v>
      </c>
      <c r="T87" s="6">
        <f>COUNTIFS('학생-입력대장'!$C$2:$C$1001,"1",'학생-입력대장'!$Q$2:$Q$1001,"1")</f>
        <v>0</v>
      </c>
      <c r="U87" s="6">
        <f>COUNTIFS('학생-입력대장'!$C$2:$C$1001,"1",'학생-입력대장'!$Q$2:$Q$1001,"2")</f>
        <v>0</v>
      </c>
      <c r="V87" s="6">
        <f>COUNTIFS('학생-입력대장'!$C$2:$C$1001,"1",'학생-입력대장'!$Q$2:$Q$1001,"3")</f>
        <v>0</v>
      </c>
      <c r="W87" s="6">
        <f>COUNTIFS('학생-입력대장'!$C$2:$C$1001,"1",'학생-입력대장'!$Q$2:$Q$1001,"4")</f>
        <v>0</v>
      </c>
      <c r="X87" s="6">
        <f>COUNTIFS('학생-입력대장'!$C$2:$C$1001,"1",'학생-입력대장'!$Q$2:$Q$1001,"5")</f>
        <v>0</v>
      </c>
      <c r="Y87" s="6">
        <f>COUNTIFS('학생-입력대장'!$C$2:$C$1001,"1",'학생-입력대장'!$Q$2:$Q$1001,"6")</f>
        <v>0</v>
      </c>
      <c r="Z87" s="26" t="s">
        <v>41</v>
      </c>
      <c r="AA87" s="6">
        <f t="shared" si="11"/>
        <v>0</v>
      </c>
      <c r="AB87" s="6">
        <f>COUNTIFS('학생-입력대장'!$C$2:$C$1001,"1",'학생-입력대장'!$R$2:$R$1001,"1")</f>
        <v>0</v>
      </c>
      <c r="AC87" s="6">
        <f>COUNTIFS('학생-입력대장'!$C$2:$C$1001,"1",'학생-입력대장'!$R$2:$R$1001,"2")</f>
        <v>0</v>
      </c>
      <c r="AD87" s="6">
        <f>COUNTIFS('학생-입력대장'!$C$2:$C$1001,"1",'학생-입력대장'!$R$2:$R$1001,"3")</f>
        <v>0</v>
      </c>
      <c r="AE87" s="6">
        <f>COUNTIFS('학생-입력대장'!$C$2:$C$1001,"1",'학생-입력대장'!$R$2:$R$1001,"4")</f>
        <v>0</v>
      </c>
      <c r="AF87" s="6">
        <f>COUNTIFS('학생-입력대장'!$C$2:$C$1001,"1",'학생-입력대장'!$R$2:$R$1001,"5")</f>
        <v>0</v>
      </c>
      <c r="AG87" s="6">
        <f>COUNTIFS('학생-입력대장'!$C$2:$C$1001,"1",'학생-입력대장'!$R$2:$R$1001,"6")</f>
        <v>0</v>
      </c>
      <c r="AH87" s="26" t="s">
        <v>41</v>
      </c>
      <c r="AI87" s="6">
        <f t="shared" si="12"/>
        <v>0</v>
      </c>
      <c r="AJ87" s="6">
        <f>COUNTIFS('학생-입력대장'!$C$2:$C$1001,"1",'학생-입력대장'!$S$2:$S$1001,"1")</f>
        <v>0</v>
      </c>
      <c r="AK87" s="6">
        <f>COUNTIFS('학생-입력대장'!$C$2:$C$1001,"1",'학생-입력대장'!$S$2:$S$1001,"2")</f>
        <v>0</v>
      </c>
      <c r="AL87" s="6">
        <f>COUNTIFS('학생-입력대장'!$C$2:$C$1001,"1",'학생-입력대장'!$S$2:$S$1001,"3")</f>
        <v>0</v>
      </c>
      <c r="AM87" s="6">
        <f>COUNTIFS('학생-입력대장'!$C$2:$C$1001,"1",'학생-입력대장'!$S$2:$S$1001,"4")</f>
        <v>0</v>
      </c>
      <c r="AN87" s="6">
        <f>COUNTIFS('학생-입력대장'!$C$2:$C$1001,"1",'학생-입력대장'!$S$2:$S$1001,"5")</f>
        <v>0</v>
      </c>
      <c r="AO87" s="6">
        <f>COUNTIFS('학생-입력대장'!$C$2:$C$1001,"1",'학생-입력대장'!$S$2:$S$1001,"6")</f>
        <v>0</v>
      </c>
      <c r="AP87" s="26" t="s">
        <v>41</v>
      </c>
      <c r="AQ87" s="6">
        <f t="shared" si="13"/>
        <v>0</v>
      </c>
      <c r="AR87" s="6">
        <f>COUNTIFS('학생-입력대장'!$C$2:$C$1001,"1",'학생-입력대장'!$T$2:$T$1001,"1")</f>
        <v>0</v>
      </c>
      <c r="AS87" s="6">
        <f>COUNTIFS('학생-입력대장'!$C$2:$C$1001,"1",'학생-입력대장'!$T$2:$T$1001,"2")</f>
        <v>0</v>
      </c>
      <c r="AT87" s="6">
        <f>COUNTIFS('학생-입력대장'!$C$2:$C$1001,"1",'학생-입력대장'!$T$2:$T$1001,"3")</f>
        <v>0</v>
      </c>
      <c r="AU87" s="6">
        <f>COUNTIFS('학생-입력대장'!$C$2:$C$1001,"1",'학생-입력대장'!$T$2:$T$1001,"4")</f>
        <v>0</v>
      </c>
      <c r="AV87" s="6">
        <f>COUNTIFS('학생-입력대장'!$C$2:$C$1001,"1",'학생-입력대장'!$T$2:$T$1001,"5")</f>
        <v>0</v>
      </c>
      <c r="AW87" s="6">
        <f>COUNTIFS('학생-입력대장'!$C$2:$C$1001,"1",'학생-입력대장'!$T$2:$T$1001,"6")</f>
        <v>0</v>
      </c>
    </row>
    <row r="88" spans="2:49" hidden="1">
      <c r="B88" s="26" t="s">
        <v>42</v>
      </c>
      <c r="C88" s="6">
        <f t="shared" si="8"/>
        <v>0</v>
      </c>
      <c r="D88" s="6">
        <f>COUNTIFS('학생-입력대장'!$C$2:$C$1001,"2",'학생-입력대장'!$O$2:$O$1001,"1")</f>
        <v>0</v>
      </c>
      <c r="E88" s="6">
        <f>COUNTIFS('학생-입력대장'!$C$2:$C$1001,"2",'학생-입력대장'!$O$2:$O$1001,"2")</f>
        <v>0</v>
      </c>
      <c r="F88" s="6">
        <f>COUNTIFS('학생-입력대장'!$C$2:$C$1001,"2",'학생-입력대장'!$O$2:$O$1001,"3")</f>
        <v>0</v>
      </c>
      <c r="G88" s="6">
        <f>COUNTIFS('학생-입력대장'!$C$2:$C$1001,"2",'학생-입력대장'!$O$2:$O$1001,"4")</f>
        <v>0</v>
      </c>
      <c r="H88" s="6">
        <f>COUNTIFS('학생-입력대장'!$C$2:$C$1001,"2",'학생-입력대장'!$O$2:$O$1001,"5")</f>
        <v>0</v>
      </c>
      <c r="I88" s="6">
        <f>COUNTIFS('학생-입력대장'!$C$2:$C$1001,"2",'학생-입력대장'!$O$2:$O$1001,"6")</f>
        <v>0</v>
      </c>
      <c r="J88" s="26" t="s">
        <v>42</v>
      </c>
      <c r="K88" s="6">
        <f t="shared" si="9"/>
        <v>0</v>
      </c>
      <c r="L88" s="6">
        <f>COUNTIFS('학생-입력대장'!$C$2:$C$1001,"2",'학생-입력대장'!$P$2:$P$1001,"1")</f>
        <v>0</v>
      </c>
      <c r="M88" s="6">
        <f>COUNTIFS('학생-입력대장'!$C$2:$C$1001,"2",'학생-입력대장'!$P$2:$P$1001,"2")</f>
        <v>0</v>
      </c>
      <c r="N88" s="6">
        <f>COUNTIFS('학생-입력대장'!$C$2:$C$1001,"2",'학생-입력대장'!$P$2:$P$1001,"3")</f>
        <v>0</v>
      </c>
      <c r="O88" s="6">
        <f>COUNTIFS('학생-입력대장'!$C$2:$C$1001,"2",'학생-입력대장'!$P$2:$P$1001,"4")</f>
        <v>0</v>
      </c>
      <c r="P88" s="6">
        <f>COUNTIFS('학생-입력대장'!$C$2:$C$1001,"2",'학생-입력대장'!$P$2:$P$1001,"5")</f>
        <v>0</v>
      </c>
      <c r="Q88" s="6">
        <f>COUNTIFS('학생-입력대장'!$C$2:$C$1001,"2",'학생-입력대장'!$P$2:$P$1001,"6")</f>
        <v>0</v>
      </c>
      <c r="R88" s="26" t="s">
        <v>42</v>
      </c>
      <c r="S88" s="6">
        <f t="shared" si="10"/>
        <v>0</v>
      </c>
      <c r="T88" s="6">
        <f>COUNTIFS('학생-입력대장'!$C$2:$C$1001,"2",'학생-입력대장'!$Q$2:$Q$1001,"1")</f>
        <v>0</v>
      </c>
      <c r="U88" s="6">
        <f>COUNTIFS('학생-입력대장'!$C$2:$C$1001,"2",'학생-입력대장'!$Q$2:$Q$1001,"2")</f>
        <v>0</v>
      </c>
      <c r="V88" s="6">
        <f>COUNTIFS('학생-입력대장'!$C$2:$C$1001,"2",'학생-입력대장'!$Q$2:$Q$1001,"3")</f>
        <v>0</v>
      </c>
      <c r="W88" s="6">
        <f>COUNTIFS('학생-입력대장'!$C$2:$C$1001,"2",'학생-입력대장'!$Q$2:$Q$1001,"4")</f>
        <v>0</v>
      </c>
      <c r="X88" s="6">
        <f>COUNTIFS('학생-입력대장'!$C$2:$C$1001,"2",'학생-입력대장'!$Q$2:$Q$1001,"5")</f>
        <v>0</v>
      </c>
      <c r="Y88" s="6">
        <f>COUNTIFS('학생-입력대장'!$C$2:$C$1001,"2",'학생-입력대장'!$Q$2:$Q$1001,"6")</f>
        <v>0</v>
      </c>
      <c r="Z88" s="26" t="s">
        <v>42</v>
      </c>
      <c r="AA88" s="6">
        <f t="shared" si="11"/>
        <v>0</v>
      </c>
      <c r="AB88" s="6">
        <f>COUNTIFS('학생-입력대장'!$C$2:$C$1001,"2",'학생-입력대장'!$R$2:$R$1001,"1")</f>
        <v>0</v>
      </c>
      <c r="AC88" s="6">
        <f>COUNTIFS('학생-입력대장'!$C$2:$C$1001,"2",'학생-입력대장'!$R$2:$R$1001,"2")</f>
        <v>0</v>
      </c>
      <c r="AD88" s="6">
        <f>COUNTIFS('학생-입력대장'!$C$2:$C$1001,"2",'학생-입력대장'!$R$2:$R$1001,"3")</f>
        <v>0</v>
      </c>
      <c r="AE88" s="6">
        <f>COUNTIFS('학생-입력대장'!$C$2:$C$1001,"2",'학생-입력대장'!$R$2:$R$1001,"4")</f>
        <v>0</v>
      </c>
      <c r="AF88" s="6">
        <f>COUNTIFS('학생-입력대장'!$C$2:$C$1001,"2",'학생-입력대장'!$R$2:$R$1001,"5")</f>
        <v>0</v>
      </c>
      <c r="AG88" s="6">
        <f>COUNTIFS('학생-입력대장'!$C$2:$C$1001,"2",'학생-입력대장'!$R$2:$R$1001,"6")</f>
        <v>0</v>
      </c>
      <c r="AH88" s="26" t="s">
        <v>42</v>
      </c>
      <c r="AI88" s="6">
        <f t="shared" si="12"/>
        <v>0</v>
      </c>
      <c r="AJ88" s="6">
        <f>COUNTIFS('학생-입력대장'!$C$2:$C$1001,"2",'학생-입력대장'!$S$2:$S$1001,"1")</f>
        <v>0</v>
      </c>
      <c r="AK88" s="6">
        <f>COUNTIFS('학생-입력대장'!$C$2:$C$1001,"2",'학생-입력대장'!$S$2:$S$1001,"2")</f>
        <v>0</v>
      </c>
      <c r="AL88" s="6">
        <f>COUNTIFS('학생-입력대장'!$C$2:$C$1001,"2",'학생-입력대장'!$S$2:$S$1001,"3")</f>
        <v>0</v>
      </c>
      <c r="AM88" s="6">
        <f>COUNTIFS('학생-입력대장'!$C$2:$C$1001,"2",'학생-입력대장'!$S$2:$S$1001,"4")</f>
        <v>0</v>
      </c>
      <c r="AN88" s="6">
        <f>COUNTIFS('학생-입력대장'!$C$2:$C$1001,"2",'학생-입력대장'!$S$2:$S$1001,"5")</f>
        <v>0</v>
      </c>
      <c r="AO88" s="6">
        <f>COUNTIFS('학생-입력대장'!$C$2:$C$1001,"2",'학생-입력대장'!$S$2:$S$1001,"6")</f>
        <v>0</v>
      </c>
      <c r="AP88" s="26" t="s">
        <v>42</v>
      </c>
      <c r="AQ88" s="6">
        <f t="shared" si="13"/>
        <v>0</v>
      </c>
      <c r="AR88" s="6">
        <f>COUNTIFS('학생-입력대장'!$C$2:$C$1001,"2",'학생-입력대장'!$T$2:$T$1001,"1")</f>
        <v>0</v>
      </c>
      <c r="AS88" s="6">
        <f>COUNTIFS('학생-입력대장'!$C$2:$C$1001,"2",'학생-입력대장'!$T$2:$T$1001,"2")</f>
        <v>0</v>
      </c>
      <c r="AT88" s="6">
        <f>COUNTIFS('학생-입력대장'!$C$2:$C$1001,"2",'학생-입력대장'!$T$2:$T$1001,"3")</f>
        <v>0</v>
      </c>
      <c r="AU88" s="6">
        <f>COUNTIFS('학생-입력대장'!$C$2:$C$1001,"2",'학생-입력대장'!$T$2:$T$1001,"4")</f>
        <v>0</v>
      </c>
      <c r="AV88" s="6">
        <f>COUNTIFS('학생-입력대장'!$C$2:$C$1001,"2",'학생-입력대장'!$T$2:$T$1001,"5")</f>
        <v>0</v>
      </c>
      <c r="AW88" s="6">
        <f>COUNTIFS('학생-입력대장'!$C$2:$C$1001,"2",'학생-입력대장'!$T$2:$T$1001,"6")</f>
        <v>0</v>
      </c>
    </row>
    <row r="89" spans="2:49" hidden="1">
      <c r="B89" s="68" t="s">
        <v>43</v>
      </c>
      <c r="C89" s="69">
        <f t="shared" si="8"/>
        <v>0</v>
      </c>
      <c r="D89" s="69">
        <f>COUNTIFS('학생-입력대장'!$C$2:$C$1001,"3",'학생-입력대장'!$O$2:$O$1001,"1")</f>
        <v>0</v>
      </c>
      <c r="E89" s="69">
        <f>COUNTIFS('학생-입력대장'!$C$2:$C$1001,"3",'학생-입력대장'!$O$2:$O$1001,"2")</f>
        <v>0</v>
      </c>
      <c r="F89" s="69">
        <f>COUNTIFS('학생-입력대장'!$C$2:$C$1001,"3",'학생-입력대장'!$O$2:$O$1001,"3")</f>
        <v>0</v>
      </c>
      <c r="G89" s="69">
        <f>COUNTIFS('학생-입력대장'!$C$2:$C$1001,"3",'학생-입력대장'!$O$2:$O$1001,"4")</f>
        <v>0</v>
      </c>
      <c r="H89" s="69">
        <f>COUNTIFS('학생-입력대장'!$C$2:$C$1001,"3",'학생-입력대장'!$O$2:$O$1001,"5")</f>
        <v>0</v>
      </c>
      <c r="I89" s="69">
        <f>COUNTIFS('학생-입력대장'!$C$2:$C$1001,"3",'학생-입력대장'!$O$2:$O$1001,"6")</f>
        <v>0</v>
      </c>
      <c r="J89" s="68" t="s">
        <v>43</v>
      </c>
      <c r="K89" s="69">
        <f t="shared" si="9"/>
        <v>0</v>
      </c>
      <c r="L89" s="69">
        <f>COUNTIFS('학생-입력대장'!$C$2:$C$1001,"3",'학생-입력대장'!$P$2:$P$1001,"1")</f>
        <v>0</v>
      </c>
      <c r="M89" s="69">
        <f>COUNTIFS('학생-입력대장'!$C$2:$C$1001,"3",'학생-입력대장'!$P$2:$P$1001,"2")</f>
        <v>0</v>
      </c>
      <c r="N89" s="69">
        <f>COUNTIFS('학생-입력대장'!$C$2:$C$1001,"3",'학생-입력대장'!$P$2:$P$1001,"3")</f>
        <v>0</v>
      </c>
      <c r="O89" s="69">
        <f>COUNTIFS('학생-입력대장'!$C$2:$C$1001,"3",'학생-입력대장'!$P$2:$P$1001,"4")</f>
        <v>0</v>
      </c>
      <c r="P89" s="69">
        <f>COUNTIFS('학생-입력대장'!$C$2:$C$1001,"3",'학생-입력대장'!$P$2:$P$1001,"5")</f>
        <v>0</v>
      </c>
      <c r="Q89" s="69">
        <f>COUNTIFS('학생-입력대장'!$C$2:$C$1001,"3",'학생-입력대장'!$P$2:$P$1001,"6")</f>
        <v>0</v>
      </c>
      <c r="R89" s="26" t="s">
        <v>43</v>
      </c>
      <c r="S89" s="6">
        <f t="shared" si="10"/>
        <v>0</v>
      </c>
      <c r="T89" s="6">
        <f>COUNTIFS('학생-입력대장'!$C$2:$C$1001,"3",'학생-입력대장'!$Q$2:$Q$1001,"1")</f>
        <v>0</v>
      </c>
      <c r="U89" s="6">
        <f>COUNTIFS('학생-입력대장'!$C$2:$C$1001,"3",'학생-입력대장'!$Q$2:$Q$1001,"2")</f>
        <v>0</v>
      </c>
      <c r="V89" s="6">
        <f>COUNTIFS('학생-입력대장'!$C$2:$C$1001,"3",'학생-입력대장'!$Q$2:$Q$1001,"3")</f>
        <v>0</v>
      </c>
      <c r="W89" s="6">
        <f>COUNTIFS('학생-입력대장'!$C$2:$C$1001,"3",'학생-입력대장'!$Q$2:$Q$1001,"4")</f>
        <v>0</v>
      </c>
      <c r="X89" s="6">
        <f>COUNTIFS('학생-입력대장'!$C$2:$C$1001,"3",'학생-입력대장'!$Q$2:$Q$1001,"5")</f>
        <v>0</v>
      </c>
      <c r="Y89" s="6">
        <f>COUNTIFS('학생-입력대장'!$C$2:$C$1001,"3",'학생-입력대장'!$Q$2:$Q$1001,"6")</f>
        <v>0</v>
      </c>
      <c r="Z89" s="26" t="s">
        <v>43</v>
      </c>
      <c r="AA89" s="6">
        <f t="shared" si="11"/>
        <v>0</v>
      </c>
      <c r="AB89" s="6">
        <f>COUNTIFS('학생-입력대장'!$C$2:$C$1001,"3",'학생-입력대장'!$R$2:$R$1001,"1")</f>
        <v>0</v>
      </c>
      <c r="AC89" s="6">
        <f>COUNTIFS('학생-입력대장'!$C$2:$C$1001,"3",'학생-입력대장'!$R$2:$R$1001,"2")</f>
        <v>0</v>
      </c>
      <c r="AD89" s="6">
        <f>COUNTIFS('학생-입력대장'!$C$2:$C$1001,"3",'학생-입력대장'!$R$2:$R$1001,"3")</f>
        <v>0</v>
      </c>
      <c r="AE89" s="6">
        <f>COUNTIFS('학생-입력대장'!$C$2:$C$1001,"3",'학생-입력대장'!$R$2:$R$1001,"4")</f>
        <v>0</v>
      </c>
      <c r="AF89" s="6">
        <f>COUNTIFS('학생-입력대장'!$C$2:$C$1001,"3",'학생-입력대장'!$R$2:$R$1001,"5")</f>
        <v>0</v>
      </c>
      <c r="AG89" s="6">
        <f>COUNTIFS('학생-입력대장'!$C$2:$C$1001,"3",'학생-입력대장'!$R$2:$R$1001,"6")</f>
        <v>0</v>
      </c>
      <c r="AH89" s="26" t="s">
        <v>43</v>
      </c>
      <c r="AI89" s="6">
        <f t="shared" si="12"/>
        <v>0</v>
      </c>
      <c r="AJ89" s="6">
        <f>COUNTIFS('학생-입력대장'!$C$2:$C$1001,"3",'학생-입력대장'!$S$2:$S$1001,"1")</f>
        <v>0</v>
      </c>
      <c r="AK89" s="6">
        <f>COUNTIFS('학생-입력대장'!$C$2:$C$1001,"3",'학생-입력대장'!$S$2:$S$1001,"2")</f>
        <v>0</v>
      </c>
      <c r="AL89" s="6">
        <f>COUNTIFS('학생-입력대장'!$C$2:$C$1001,"3",'학생-입력대장'!$S$2:$S$1001,"3")</f>
        <v>0</v>
      </c>
      <c r="AM89" s="6">
        <f>COUNTIFS('학생-입력대장'!$C$2:$C$1001,"3",'학생-입력대장'!$S$2:$S$1001,"4")</f>
        <v>0</v>
      </c>
      <c r="AN89" s="6">
        <f>COUNTIFS('학생-입력대장'!$C$2:$C$1001,"3",'학생-입력대장'!$S$2:$S$1001,"5")</f>
        <v>0</v>
      </c>
      <c r="AO89" s="6">
        <f>COUNTIFS('학생-입력대장'!$C$2:$C$1001,"3",'학생-입력대장'!$S$2:$S$1001,"6")</f>
        <v>0</v>
      </c>
      <c r="AP89" s="26" t="s">
        <v>43</v>
      </c>
      <c r="AQ89" s="6">
        <f t="shared" si="13"/>
        <v>0</v>
      </c>
      <c r="AR89" s="6">
        <f>COUNTIFS('학생-입력대장'!$C$2:$C$1001,"3",'학생-입력대장'!$T$2:$T$1001,"1")</f>
        <v>0</v>
      </c>
      <c r="AS89" s="6">
        <f>COUNTIFS('학생-입력대장'!$C$2:$C$1001,"3",'학생-입력대장'!$T$2:$T$1001,"2")</f>
        <v>0</v>
      </c>
      <c r="AT89" s="6">
        <f>COUNTIFS('학생-입력대장'!$C$2:$C$1001,"3",'학생-입력대장'!$T$2:$T$1001,"3")</f>
        <v>0</v>
      </c>
      <c r="AU89" s="6">
        <f>COUNTIFS('학생-입력대장'!$C$2:$C$1001,"3",'학생-입력대장'!$T$2:$T$1001,"4")</f>
        <v>0</v>
      </c>
      <c r="AV89" s="6">
        <f>COUNTIFS('학생-입력대장'!$C$2:$C$1001,"3",'학생-입력대장'!$T$2:$T$1001,"5")</f>
        <v>0</v>
      </c>
      <c r="AW89" s="6">
        <f>COUNTIFS('학생-입력대장'!$C$2:$C$1001,"3",'학생-입력대장'!$T$2:$T$1001,"6")</f>
        <v>0</v>
      </c>
    </row>
    <row r="90" spans="2:49">
      <c r="B90" s="150" t="s">
        <v>164</v>
      </c>
      <c r="C90" s="151"/>
      <c r="D90" s="151"/>
      <c r="E90" s="151"/>
      <c r="F90" s="151"/>
      <c r="G90" s="151"/>
      <c r="H90" s="151"/>
      <c r="I90" s="166"/>
    </row>
    <row r="91" spans="2:49">
      <c r="B91" s="153"/>
      <c r="C91" s="154"/>
      <c r="D91" s="154"/>
      <c r="E91" s="154"/>
      <c r="F91" s="154"/>
      <c r="G91" s="154"/>
      <c r="H91" s="154"/>
      <c r="I91" s="167"/>
    </row>
    <row r="92" spans="2:49" ht="99.75" customHeight="1">
      <c r="B92" s="55" t="s">
        <v>13</v>
      </c>
      <c r="C92" s="3" t="s">
        <v>9</v>
      </c>
      <c r="D92" s="4" t="s">
        <v>26</v>
      </c>
      <c r="E92" s="4" t="s">
        <v>27</v>
      </c>
      <c r="F92" s="4" t="s">
        <v>28</v>
      </c>
      <c r="G92" s="4" t="s">
        <v>29</v>
      </c>
      <c r="H92" s="4" t="s">
        <v>30</v>
      </c>
      <c r="I92" s="11" t="s">
        <v>56</v>
      </c>
    </row>
    <row r="93" spans="2:49" ht="45" customHeight="1">
      <c r="B93" s="86" t="s">
        <v>22</v>
      </c>
      <c r="C93" s="87">
        <f>D93+E93+F93+G93+H93+I93</f>
        <v>337</v>
      </c>
      <c r="D93" s="87">
        <v>70</v>
      </c>
      <c r="E93" s="87">
        <v>33</v>
      </c>
      <c r="F93" s="87">
        <v>115</v>
      </c>
      <c r="G93" s="87">
        <v>34</v>
      </c>
      <c r="H93" s="87">
        <v>63</v>
      </c>
      <c r="I93" s="87">
        <v>22</v>
      </c>
    </row>
    <row r="94" spans="2:49" hidden="1">
      <c r="B94" s="57" t="s">
        <v>11</v>
      </c>
      <c r="C94" s="6">
        <f>SUM(C85,K85,S85,AA85,AI85,AQ85)</f>
        <v>0</v>
      </c>
      <c r="D94" s="6">
        <f>SUM(D85,L85,T85,AB85,AJ85,AR85)</f>
        <v>0</v>
      </c>
      <c r="E94" s="6">
        <f t="shared" ref="E94:I94" si="14">SUM(E85,M85,U85,AC85,AK85,AS85)</f>
        <v>0</v>
      </c>
      <c r="F94" s="6">
        <f t="shared" si="14"/>
        <v>0</v>
      </c>
      <c r="G94" s="6">
        <f t="shared" si="14"/>
        <v>0</v>
      </c>
      <c r="H94" s="6">
        <f t="shared" si="14"/>
        <v>0</v>
      </c>
      <c r="I94" s="6">
        <f t="shared" si="14"/>
        <v>0</v>
      </c>
    </row>
    <row r="95" spans="2:49" hidden="1">
      <c r="B95" s="57" t="s">
        <v>12</v>
      </c>
      <c r="C95" s="6">
        <f>SUM(C86,K86,S86,AA86,AI86,AQ86)</f>
        <v>0</v>
      </c>
      <c r="D95" s="6">
        <f>SUM(D86,L86,T86,AB86,AJ86,AR86)</f>
        <v>0</v>
      </c>
      <c r="E95" s="6">
        <f t="shared" ref="E95" si="15">SUM(E86,M86,U86,AC86,AK86,AS86)</f>
        <v>0</v>
      </c>
      <c r="F95" s="6">
        <f t="shared" ref="F95" si="16">SUM(F86,N86,V86,AD86,AL86,AT86)</f>
        <v>0</v>
      </c>
      <c r="G95" s="6">
        <f t="shared" ref="G95" si="17">SUM(G86,O86,W86,AE86,AM86,AU86)</f>
        <v>0</v>
      </c>
      <c r="H95" s="6">
        <f t="shared" ref="H95" si="18">SUM(H86,P86,X86,AF86,AN86,AV86)</f>
        <v>0</v>
      </c>
      <c r="I95" s="6">
        <f t="shared" ref="I95" si="19">SUM(I86,Q86,Y86,AG86,AO86,AW86)</f>
        <v>0</v>
      </c>
    </row>
    <row r="100" spans="2:24" ht="17.25" thickBot="1"/>
    <row r="101" spans="2:24">
      <c r="B101" s="150" t="s">
        <v>165</v>
      </c>
      <c r="C101" s="151"/>
      <c r="D101" s="151"/>
      <c r="E101" s="151"/>
      <c r="F101" s="151"/>
      <c r="G101" s="151"/>
      <c r="H101" s="151"/>
      <c r="I101" s="151"/>
      <c r="J101" s="151"/>
      <c r="K101" s="151"/>
      <c r="L101" s="152"/>
    </row>
    <row r="102" spans="2:24">
      <c r="B102" s="153"/>
      <c r="C102" s="154"/>
      <c r="D102" s="154"/>
      <c r="E102" s="154"/>
      <c r="F102" s="154"/>
      <c r="G102" s="154"/>
      <c r="H102" s="154"/>
      <c r="I102" s="154"/>
      <c r="J102" s="154"/>
      <c r="K102" s="154"/>
      <c r="L102" s="155"/>
    </row>
    <row r="103" spans="2:24" ht="66">
      <c r="B103" s="55" t="s">
        <v>13</v>
      </c>
      <c r="C103" s="3" t="s">
        <v>9</v>
      </c>
      <c r="D103" s="4" t="s">
        <v>90</v>
      </c>
      <c r="E103" s="4" t="s">
        <v>91</v>
      </c>
      <c r="F103" s="4" t="s">
        <v>3</v>
      </c>
      <c r="G103" s="4" t="s">
        <v>16</v>
      </c>
      <c r="H103" s="4" t="s">
        <v>14</v>
      </c>
      <c r="I103" s="4" t="s">
        <v>15</v>
      </c>
      <c r="J103" s="4" t="s">
        <v>6</v>
      </c>
      <c r="K103" s="3" t="s">
        <v>7</v>
      </c>
      <c r="L103" s="56" t="s">
        <v>8</v>
      </c>
    </row>
    <row r="104" spans="2:24" ht="45" customHeight="1">
      <c r="B104" s="57" t="s">
        <v>10</v>
      </c>
      <c r="C104" s="6">
        <f>D104+E104+G104+H104+I104</f>
        <v>934</v>
      </c>
      <c r="D104" s="7">
        <v>29</v>
      </c>
      <c r="E104" s="7">
        <v>71</v>
      </c>
      <c r="F104" s="7">
        <f>D104+E104</f>
        <v>100</v>
      </c>
      <c r="G104" s="7">
        <v>480</v>
      </c>
      <c r="H104" s="7">
        <v>162</v>
      </c>
      <c r="I104" s="7">
        <v>192</v>
      </c>
      <c r="J104" s="7">
        <f>I104+H104</f>
        <v>354</v>
      </c>
      <c r="K104" s="7">
        <f>(((C104*D104%)+((C104*E104%)*1.25)+((C104*G104%)*2.5)+((C104*H104%)*3.75)+((C104*I104%)*5)))/C104</f>
        <v>28.852499999999999</v>
      </c>
      <c r="L104" s="70">
        <f>(K104/5)*100</f>
        <v>577.05000000000007</v>
      </c>
    </row>
    <row r="105" spans="2:24" hidden="1">
      <c r="B105" s="57" t="s">
        <v>11</v>
      </c>
      <c r="C105" s="6">
        <f>COUNTIF('학생-입력대장'!$B$2:$B$1001,"1")</f>
        <v>0</v>
      </c>
      <c r="D105" s="7" t="e">
        <f>(COUNTIFS('학생-입력대장'!$B$2:$B$1001,"1",'학생-입력대장'!$U$2:$U$1001,"5")/C105)*100</f>
        <v>#DIV/0!</v>
      </c>
      <c r="E105" s="7" t="e">
        <f>(COUNTIFS('학생-입력대장'!$B$2:$B$1001,"1",'학생-입력대장'!$U$2:$U$1001,"4")/C105)*100</f>
        <v>#DIV/0!</v>
      </c>
      <c r="F105" s="7" t="e">
        <f>D105+E105</f>
        <v>#DIV/0!</v>
      </c>
      <c r="G105" s="7" t="e">
        <f>(COUNTIFS('학생-입력대장'!$B$2:$B$1001,"1",'학생-입력대장'!$U$2:$U$1001,"3")/C105)*100</f>
        <v>#DIV/0!</v>
      </c>
      <c r="H105" s="7" t="e">
        <f>(COUNTIFS('학생-입력대장'!$B$2:$B$1001,"1",'학생-입력대장'!$U$2:$U$1001,"2")/C105)*100</f>
        <v>#DIV/0!</v>
      </c>
      <c r="I105" s="7" t="e">
        <f>(COUNTIFS('학생-입력대장'!$B$2:$B$1001,"1",'학생-입력대장'!$U$2:$U$1001,"1")/C105)*100</f>
        <v>#DIV/0!</v>
      </c>
      <c r="J105" s="7" t="e">
        <f>I105+H105</f>
        <v>#DIV/0!</v>
      </c>
      <c r="K105" s="7" t="e">
        <f>(((C105*D105%)+((C105*E105%)*1.25)+((C105*G105%)*2.5)+((C105*H105%)*3.75)+((C105*I105%)*5)))/C105</f>
        <v>#DIV/0!</v>
      </c>
      <c r="L105" s="70" t="e">
        <f>(K105/5)*100</f>
        <v>#DIV/0!</v>
      </c>
    </row>
    <row r="106" spans="2:24" hidden="1">
      <c r="B106" s="57" t="s">
        <v>12</v>
      </c>
      <c r="C106" s="6">
        <f>COUNTIF('학생-입력대장'!$B$2:$B$1001,"2")</f>
        <v>0</v>
      </c>
      <c r="D106" s="7" t="e">
        <f>(COUNTIFS('학생-입력대장'!$B$2:$B$1001,"2",'학생-입력대장'!$U$2:$U$1001,"5")/C106)*100</f>
        <v>#DIV/0!</v>
      </c>
      <c r="E106" s="7" t="e">
        <f>(COUNTIFS('학생-입력대장'!$B$2:$B$1001,"2",'학생-입력대장'!$U$2:$U$1001,"4")/C106)*100</f>
        <v>#DIV/0!</v>
      </c>
      <c r="F106" s="7" t="e">
        <f>D106+E106</f>
        <v>#DIV/0!</v>
      </c>
      <c r="G106" s="7" t="e">
        <f>(COUNTIFS('학생-입력대장'!$B$2:$B$1001,"2",'학생-입력대장'!$U$2:$U$1001,"3")/C106)*100</f>
        <v>#DIV/0!</v>
      </c>
      <c r="H106" s="7" t="e">
        <f>(COUNTIFS('학생-입력대장'!$B$2:$B$1001,"2",'학생-입력대장'!$U$2:$U$1001,"2")/C106)*100</f>
        <v>#DIV/0!</v>
      </c>
      <c r="I106" s="7" t="e">
        <f>(COUNTIFS('학생-입력대장'!$B$2:$B$1001,"2",'학생-입력대장'!$U$2:$U$1001,"1")/C106)*100</f>
        <v>#DIV/0!</v>
      </c>
      <c r="J106" s="7" t="e">
        <f>I106+H106</f>
        <v>#DIV/0!</v>
      </c>
      <c r="K106" s="7" t="e">
        <f>(((C106*D106%)+((C106*E106%)*1.25)+((C106*G106%)*2.5)+((C106*H106%)*3.75)+((C106*I106%)*5)))/C106</f>
        <v>#DIV/0!</v>
      </c>
      <c r="L106" s="70" t="e">
        <f>(K106/5)*100</f>
        <v>#DIV/0!</v>
      </c>
    </row>
    <row r="107" spans="2:24">
      <c r="B107" s="84"/>
      <c r="C107" s="84"/>
      <c r="D107" s="2"/>
      <c r="E107" s="2"/>
      <c r="F107" s="2"/>
      <c r="G107" s="2"/>
      <c r="H107" s="2"/>
      <c r="I107" s="2"/>
      <c r="J107" s="2"/>
      <c r="K107" s="2"/>
      <c r="L107" s="2"/>
    </row>
    <row r="108" spans="2:24" ht="38.25" customHeight="1">
      <c r="B108" s="84"/>
      <c r="C108" s="84"/>
      <c r="D108" s="2"/>
      <c r="E108" s="2"/>
      <c r="F108" s="2"/>
      <c r="G108" s="2"/>
      <c r="H108" s="2"/>
      <c r="I108" s="2"/>
      <c r="J108" s="2"/>
      <c r="K108" s="2"/>
      <c r="L108" s="2"/>
    </row>
    <row r="109" spans="2:24" ht="175.5" customHeight="1" thickBot="1">
      <c r="P109" s="2"/>
      <c r="X109" s="2"/>
    </row>
    <row r="110" spans="2:24" hidden="1">
      <c r="B110" s="156" t="s">
        <v>58</v>
      </c>
      <c r="C110" s="157"/>
      <c r="D110" s="157"/>
      <c r="E110" s="157"/>
      <c r="F110" s="158"/>
      <c r="G110" s="12"/>
      <c r="I110" s="156" t="s">
        <v>59</v>
      </c>
      <c r="J110" s="157"/>
      <c r="K110" s="157"/>
      <c r="L110" s="157"/>
      <c r="M110" s="158"/>
      <c r="N110" s="12"/>
      <c r="O110" s="156" t="s">
        <v>60</v>
      </c>
      <c r="P110" s="157"/>
      <c r="Q110" s="157"/>
      <c r="R110" s="157"/>
      <c r="S110" s="158"/>
    </row>
    <row r="111" spans="2:24" hidden="1">
      <c r="B111" s="3" t="s">
        <v>13</v>
      </c>
      <c r="C111" s="3" t="s">
        <v>9</v>
      </c>
      <c r="D111" s="4" t="s">
        <v>17</v>
      </c>
      <c r="E111" s="4" t="s">
        <v>18</v>
      </c>
      <c r="F111" s="4" t="s">
        <v>19</v>
      </c>
      <c r="G111" s="13"/>
      <c r="I111" s="3" t="s">
        <v>13</v>
      </c>
      <c r="J111" s="3" t="s">
        <v>9</v>
      </c>
      <c r="K111" s="4" t="s">
        <v>17</v>
      </c>
      <c r="L111" s="4" t="s">
        <v>18</v>
      </c>
      <c r="M111" s="4" t="s">
        <v>19</v>
      </c>
      <c r="N111" s="13"/>
      <c r="O111" s="3" t="s">
        <v>13</v>
      </c>
      <c r="P111" s="3" t="s">
        <v>9</v>
      </c>
      <c r="Q111" s="4" t="s">
        <v>17</v>
      </c>
      <c r="R111" s="4" t="s">
        <v>18</v>
      </c>
      <c r="S111" s="4" t="s">
        <v>19</v>
      </c>
    </row>
    <row r="112" spans="2:24" hidden="1">
      <c r="B112" s="6" t="s">
        <v>11</v>
      </c>
      <c r="C112" s="6">
        <f>SUM(D112:G112)</f>
        <v>0</v>
      </c>
      <c r="D112" s="6">
        <f>COUNTIFS('학생-입력대장'!$B$2:$B$1001,"1",'학생-입력대장'!$V$2:$V$1001,"1")</f>
        <v>0</v>
      </c>
      <c r="E112" s="6">
        <f>COUNTIFS('학생-입력대장'!$B$2:$B$1001,"1",'학생-입력대장'!$V$2:$V$1001,"2")</f>
        <v>0</v>
      </c>
      <c r="F112" s="6">
        <f>COUNTIFS('학생-입력대장'!$B$2:$B$1001,"1",'학생-입력대장'!$V$2:$V$1001,"3")</f>
        <v>0</v>
      </c>
      <c r="G112" s="14"/>
      <c r="I112" s="6" t="s">
        <v>11</v>
      </c>
      <c r="J112" s="6">
        <f>SUM(K112:N112)</f>
        <v>0</v>
      </c>
      <c r="K112" s="6">
        <f>COUNTIFS('학생-입력대장'!$B$2:$B$1001,"1",'학생-입력대장'!$W$2:$W$1001,"1")</f>
        <v>0</v>
      </c>
      <c r="L112" s="6">
        <f>COUNTIFS('학생-입력대장'!$B$2:$B$1001,"1",'학생-입력대장'!$W$2:$W$1001,"2")</f>
        <v>0</v>
      </c>
      <c r="M112" s="6">
        <f>COUNTIFS('학생-입력대장'!$B$2:$B$1001,"1",'학생-입력대장'!$W$2:$W$1001,"3")</f>
        <v>0</v>
      </c>
      <c r="N112" s="14"/>
      <c r="O112" s="6" t="s">
        <v>11</v>
      </c>
      <c r="P112" s="6">
        <f>SUM(Q112:T112)</f>
        <v>0</v>
      </c>
      <c r="Q112" s="6">
        <f>COUNTIFS('학생-입력대장'!$B$2:$B$1001,"1",'학생-입력대장'!$X$2:$X$1001,"1")</f>
        <v>0</v>
      </c>
      <c r="R112" s="6">
        <f>COUNTIFS('학생-입력대장'!$B$2:$B$1001,"1",'학생-입력대장'!$X$2:$X$1001,"2")</f>
        <v>0</v>
      </c>
      <c r="S112" s="6">
        <f>COUNTIFS('학생-입력대장'!$B$2:$B$1001,"1",'학생-입력대장'!$X$2:$X$1001,"3")</f>
        <v>0</v>
      </c>
    </row>
    <row r="113" spans="2:19" hidden="1">
      <c r="B113" s="6" t="s">
        <v>12</v>
      </c>
      <c r="C113" s="6">
        <f>SUM(D113:G113)</f>
        <v>0</v>
      </c>
      <c r="D113" s="6">
        <f>COUNTIFS('학생-입력대장'!$B$2:$B$1001,"2",'학생-입력대장'!$V$2:$V$1001,"1")</f>
        <v>0</v>
      </c>
      <c r="E113" s="6">
        <f>COUNTIFS('학생-입력대장'!$B$2:$B$1001,"2",'학생-입력대장'!$V$2:$V$1001,"2")</f>
        <v>0</v>
      </c>
      <c r="F113" s="6">
        <f>COUNTIFS('학생-입력대장'!$B$2:$B$1001,"2",'학생-입력대장'!$V$2:$V$1001,"3")</f>
        <v>0</v>
      </c>
      <c r="G113" s="14"/>
      <c r="I113" s="6" t="s">
        <v>12</v>
      </c>
      <c r="J113" s="6">
        <f>SUM(K113:N113)</f>
        <v>0</v>
      </c>
      <c r="K113" s="6">
        <f>COUNTIFS('학생-입력대장'!$B$2:$B$1001,"2",'학생-입력대장'!$W$2:$W$1001,"1")</f>
        <v>0</v>
      </c>
      <c r="L113" s="6">
        <f>COUNTIFS('학생-입력대장'!$B$2:$B$1001,"2",'학생-입력대장'!$W$2:$W$1001,"2")</f>
        <v>0</v>
      </c>
      <c r="M113" s="6">
        <f>COUNTIFS('학생-입력대장'!$B$2:$B$1001,"2",'학생-입력대장'!$W$2:$W$1001,"3")</f>
        <v>0</v>
      </c>
      <c r="N113" s="14"/>
      <c r="O113" s="6" t="s">
        <v>12</v>
      </c>
      <c r="P113" s="6">
        <f>SUM(Q113:T113)</f>
        <v>0</v>
      </c>
      <c r="Q113" s="6">
        <f>COUNTIFS('학생-입력대장'!$B$2:$B$1001,"2",'학생-입력대장'!$X$2:$X$1001,"1")</f>
        <v>0</v>
      </c>
      <c r="R113" s="6">
        <f>COUNTIFS('학생-입력대장'!$B$2:$B$1001,"2",'학생-입력대장'!$X$2:$X$1001,"2")</f>
        <v>0</v>
      </c>
      <c r="S113" s="6">
        <f>COUNTIFS('학생-입력대장'!$B$2:$B$1001,"2",'학생-입력대장'!$X$2:$X$1001,"3")</f>
        <v>0</v>
      </c>
    </row>
    <row r="114" spans="2:19" hidden="1">
      <c r="B114" s="26" t="s">
        <v>41</v>
      </c>
      <c r="C114" s="6">
        <f>SUM(D114:G114)</f>
        <v>0</v>
      </c>
      <c r="D114" s="6">
        <f>COUNTIFS('학생-입력대장'!$C$2:$C$1001,"1",'학생-입력대장'!$V$2:$V$1001,"1")</f>
        <v>0</v>
      </c>
      <c r="E114" s="6">
        <f>COUNTIFS('학생-입력대장'!$C$2:$C$1001,"1",'학생-입력대장'!$V$2:$V$1001,"2")</f>
        <v>0</v>
      </c>
      <c r="F114" s="6">
        <f>COUNTIFS('학생-입력대장'!$C$2:$C$1001,"1",'학생-입력대장'!$V$2:$V$1001,"3")</f>
        <v>0</v>
      </c>
      <c r="G114" s="17"/>
      <c r="I114" s="26" t="s">
        <v>41</v>
      </c>
      <c r="J114" s="6">
        <f>SUM(K114:N114)</f>
        <v>0</v>
      </c>
      <c r="K114" s="6">
        <f>COUNTIFS('학생-입력대장'!$C$2:$C$1001,"1",'학생-입력대장'!$W$2:$W$1001,"1")</f>
        <v>0</v>
      </c>
      <c r="L114" s="6">
        <f>COUNTIFS('학생-입력대장'!$C$2:$C$1001,"1",'학생-입력대장'!$W$2:$W$1001,"2")</f>
        <v>0</v>
      </c>
      <c r="M114" s="6">
        <f>COUNTIFS('학생-입력대장'!$C$2:$C$1001,"1",'학생-입력대장'!$W$2:$W$1001,"3")</f>
        <v>0</v>
      </c>
      <c r="N114" s="17"/>
      <c r="O114" s="26" t="s">
        <v>41</v>
      </c>
      <c r="P114" s="6">
        <f>SUM(Q114:T114)</f>
        <v>0</v>
      </c>
      <c r="Q114" s="6">
        <f>COUNTIFS('학생-입력대장'!$C$2:$C$1001,"1",'학생-입력대장'!$X$2:$X$1001,"1")</f>
        <v>0</v>
      </c>
      <c r="R114" s="6">
        <f>COUNTIFS('학생-입력대장'!$C$2:$C$1001,"1",'학생-입력대장'!$X$2:$X$1001,"2")</f>
        <v>0</v>
      </c>
      <c r="S114" s="6">
        <f>COUNTIFS('학생-입력대장'!$C$2:$C$1001,"1",'학생-입력대장'!$X$2:$X$1001,"3")</f>
        <v>0</v>
      </c>
    </row>
    <row r="115" spans="2:19" hidden="1">
      <c r="B115" s="26" t="s">
        <v>42</v>
      </c>
      <c r="C115" s="6">
        <f>SUM(D115:G115)</f>
        <v>0</v>
      </c>
      <c r="D115" s="6">
        <f>COUNTIFS('학생-입력대장'!$C$2:$C$1001,"2",'학생-입력대장'!$V$2:$V$1001,"1")</f>
        <v>0</v>
      </c>
      <c r="E115" s="6">
        <f>COUNTIFS('학생-입력대장'!$C$2:$C$1001,"2",'학생-입력대장'!$V$2:$V$1001,"2")</f>
        <v>0</v>
      </c>
      <c r="F115" s="6">
        <f>COUNTIFS('학생-입력대장'!$C$2:$C$1001,"2",'학생-입력대장'!$V$2:$V$1001,"3")</f>
        <v>0</v>
      </c>
      <c r="G115" s="17"/>
      <c r="I115" s="26" t="s">
        <v>42</v>
      </c>
      <c r="J115" s="6">
        <f>SUM(K115:N115)</f>
        <v>0</v>
      </c>
      <c r="K115" s="6">
        <f>COUNTIFS('학생-입력대장'!$C$2:$C$1001,"2",'학생-입력대장'!$W$2:$W$1001,"1")</f>
        <v>0</v>
      </c>
      <c r="L115" s="6">
        <f>COUNTIFS('학생-입력대장'!$C$2:$C$1001,"2",'학생-입력대장'!$W$2:$W$1001,"2")</f>
        <v>0</v>
      </c>
      <c r="M115" s="6">
        <f>COUNTIFS('학생-입력대장'!$C$2:$C$1001,"2",'학생-입력대장'!$W$2:$W$1001,"3")</f>
        <v>0</v>
      </c>
      <c r="N115" s="17"/>
      <c r="O115" s="26" t="s">
        <v>42</v>
      </c>
      <c r="P115" s="6">
        <f>SUM(Q115:T115)</f>
        <v>0</v>
      </c>
      <c r="Q115" s="6">
        <f>COUNTIFS('학생-입력대장'!$C$2:$C$1001,"2",'학생-입력대장'!$X$2:$X$1001,"1")</f>
        <v>0</v>
      </c>
      <c r="R115" s="6">
        <f>COUNTIFS('학생-입력대장'!$C$2:$C$1001,"2",'학생-입력대장'!$X$2:$X$1001,"2")</f>
        <v>0</v>
      </c>
      <c r="S115" s="6">
        <f>COUNTIFS('학생-입력대장'!$C$2:$C$1001,"2",'학생-입력대장'!$X$2:$X$1001,"3")</f>
        <v>0</v>
      </c>
    </row>
    <row r="116" spans="2:19" hidden="1">
      <c r="B116" s="68" t="s">
        <v>43</v>
      </c>
      <c r="C116" s="69">
        <f>SUM(D116:G116)</f>
        <v>0</v>
      </c>
      <c r="D116" s="69">
        <f>COUNTIFS('학생-입력대장'!$C$2:$C$1001,"3",'학생-입력대장'!$V$2:$V$1001,"1")</f>
        <v>0</v>
      </c>
      <c r="E116" s="69">
        <f>COUNTIFS('학생-입력대장'!$C$2:$C$1001,"3",'학생-입력대장'!$V$2:$V$1001,"2")</f>
        <v>0</v>
      </c>
      <c r="F116" s="69">
        <f>COUNTIFS('학생-입력대장'!$C$2:$C$1001,"3",'학생-입력대장'!$V$2:$V$1001,"3")</f>
        <v>0</v>
      </c>
      <c r="G116" s="17"/>
      <c r="I116" s="68" t="s">
        <v>43</v>
      </c>
      <c r="J116" s="69">
        <f>SUM(K116:N116)</f>
        <v>0</v>
      </c>
      <c r="K116" s="69">
        <f>COUNTIFS('학생-입력대장'!$C$2:$C$1001,"3",'학생-입력대장'!$W$2:$W$1001,"1")</f>
        <v>0</v>
      </c>
      <c r="L116" s="6">
        <f>COUNTIFS('학생-입력대장'!$C$2:$C$1001,"3",'학생-입력대장'!$W$2:$W$1001,"2")</f>
        <v>0</v>
      </c>
      <c r="M116" s="6">
        <f>COUNTIFS('학생-입력대장'!$C$2:$C$1001,"3",'학생-입력대장'!$W$2:$W$1001,"3")</f>
        <v>0</v>
      </c>
      <c r="N116" s="17"/>
      <c r="O116" s="26" t="s">
        <v>43</v>
      </c>
      <c r="P116" s="6">
        <f>SUM(Q116:T116)</f>
        <v>0</v>
      </c>
      <c r="Q116" s="6">
        <f>COUNTIFS('학생-입력대장'!$C$2:$C$1001,"3",'학생-입력대장'!$X$2:$X$1001,"1")</f>
        <v>0</v>
      </c>
      <c r="R116" s="6">
        <f>COUNTIFS('학생-입력대장'!$C$2:$C$1001,"3",'학생-입력대장'!$X$2:$X$1001,"2")</f>
        <v>0</v>
      </c>
      <c r="S116" s="6">
        <f>COUNTIFS('학생-입력대장'!$C$2:$C$1001,"3",'학생-입력대장'!$X$2:$X$1001,"3")</f>
        <v>0</v>
      </c>
    </row>
    <row r="117" spans="2:19">
      <c r="B117" s="150" t="s">
        <v>166</v>
      </c>
      <c r="C117" s="151"/>
      <c r="D117" s="151"/>
      <c r="E117" s="151"/>
      <c r="F117" s="166"/>
      <c r="G117" s="51"/>
      <c r="H117" s="51"/>
      <c r="K117" s="2"/>
      <c r="S117" s="2"/>
    </row>
    <row r="118" spans="2:19">
      <c r="B118" s="153"/>
      <c r="C118" s="154"/>
      <c r="D118" s="154"/>
      <c r="E118" s="154"/>
      <c r="F118" s="167"/>
      <c r="G118" s="51"/>
      <c r="H118" s="51"/>
      <c r="I118" s="12"/>
      <c r="J118" s="12"/>
      <c r="K118" s="2"/>
    </row>
    <row r="119" spans="2:19" ht="49.5">
      <c r="B119" s="55" t="s">
        <v>13</v>
      </c>
      <c r="C119" s="3" t="s">
        <v>9</v>
      </c>
      <c r="D119" s="4" t="s">
        <v>31</v>
      </c>
      <c r="E119" s="4" t="s">
        <v>32</v>
      </c>
      <c r="F119" s="4" t="s">
        <v>33</v>
      </c>
      <c r="G119" s="50"/>
      <c r="H119" s="50"/>
      <c r="I119" s="13"/>
      <c r="J119" s="13"/>
    </row>
    <row r="120" spans="2:19" ht="45" customHeight="1">
      <c r="B120" s="86" t="s">
        <v>22</v>
      </c>
      <c r="C120" s="87">
        <f>D120+E120+F120</f>
        <v>199</v>
      </c>
      <c r="D120" s="87">
        <v>81</v>
      </c>
      <c r="E120" s="87">
        <v>33</v>
      </c>
      <c r="F120" s="87">
        <v>85</v>
      </c>
      <c r="I120" s="15"/>
      <c r="J120" s="15"/>
    </row>
    <row r="121" spans="2:19" hidden="1">
      <c r="B121" s="57" t="s">
        <v>11</v>
      </c>
      <c r="C121" s="6">
        <f t="shared" ref="C121:F122" si="20">SUM(C112,J112,P112)</f>
        <v>0</v>
      </c>
      <c r="D121" s="6">
        <f t="shared" si="20"/>
        <v>0</v>
      </c>
      <c r="E121" s="6">
        <f t="shared" si="20"/>
        <v>0</v>
      </c>
      <c r="F121" s="6">
        <f t="shared" si="20"/>
        <v>0</v>
      </c>
      <c r="I121" s="15"/>
      <c r="J121" s="15"/>
    </row>
    <row r="122" spans="2:19" hidden="1">
      <c r="B122" s="57" t="s">
        <v>12</v>
      </c>
      <c r="C122" s="6">
        <f t="shared" si="20"/>
        <v>0</v>
      </c>
      <c r="D122" s="6">
        <f t="shared" si="20"/>
        <v>0</v>
      </c>
      <c r="E122" s="6">
        <f t="shared" si="20"/>
        <v>0</v>
      </c>
      <c r="F122" s="6">
        <f t="shared" si="20"/>
        <v>0</v>
      </c>
      <c r="I122" s="15"/>
      <c r="J122" s="15"/>
    </row>
    <row r="128" spans="2:19" ht="17.25" thickBot="1">
      <c r="R128" s="50"/>
    </row>
    <row r="129" spans="2:18">
      <c r="B129" s="150" t="s">
        <v>186</v>
      </c>
      <c r="C129" s="151"/>
      <c r="D129" s="151"/>
      <c r="E129" s="151"/>
      <c r="F129" s="151"/>
      <c r="G129" s="151"/>
      <c r="H129" s="151"/>
      <c r="I129" s="166"/>
      <c r="J129" s="51"/>
    </row>
    <row r="130" spans="2:18">
      <c r="B130" s="153" t="s">
        <v>187</v>
      </c>
      <c r="C130" s="154"/>
      <c r="D130" s="154"/>
      <c r="E130" s="154"/>
      <c r="F130" s="154"/>
      <c r="G130" s="154"/>
      <c r="H130" s="154"/>
      <c r="I130" s="167"/>
      <c r="J130" s="51"/>
    </row>
    <row r="131" spans="2:18" ht="33">
      <c r="B131" s="55" t="s">
        <v>13</v>
      </c>
      <c r="C131" s="3" t="s">
        <v>9</v>
      </c>
      <c r="D131" s="4" t="s">
        <v>93</v>
      </c>
      <c r="E131" s="4" t="s">
        <v>94</v>
      </c>
      <c r="F131" s="4" t="s">
        <v>36</v>
      </c>
      <c r="G131" s="4" t="s">
        <v>95</v>
      </c>
      <c r="H131" s="4" t="s">
        <v>96</v>
      </c>
      <c r="I131" s="11" t="s">
        <v>23</v>
      </c>
      <c r="J131" s="50"/>
    </row>
    <row r="132" spans="2:18" ht="45" customHeight="1">
      <c r="B132" s="86" t="s">
        <v>22</v>
      </c>
      <c r="C132" s="87">
        <f>D132+E132+F132+G132+H132+I132</f>
        <v>925</v>
      </c>
      <c r="D132" s="87">
        <v>123</v>
      </c>
      <c r="E132" s="87">
        <v>202</v>
      </c>
      <c r="F132" s="87">
        <v>201</v>
      </c>
      <c r="G132" s="87">
        <v>239</v>
      </c>
      <c r="H132" s="87">
        <v>58</v>
      </c>
      <c r="I132" s="87">
        <v>102</v>
      </c>
    </row>
    <row r="133" spans="2:18" hidden="1">
      <c r="B133" s="57" t="s">
        <v>11</v>
      </c>
      <c r="C133" s="6">
        <f>SUM(D133:I133)</f>
        <v>0</v>
      </c>
      <c r="D133" s="6">
        <f>COUNTIFS('학생-입력대장'!$B$2:$B$1001,"1",'학생-입력대장'!$Y$2:$Y$1001,"1")</f>
        <v>0</v>
      </c>
      <c r="E133" s="6">
        <f>COUNTIFS('학생-입력대장'!$B$2:$B$1001,"1",'학생-입력대장'!$Y$2:$Y$1001,"2")</f>
        <v>0</v>
      </c>
      <c r="F133" s="6">
        <f>COUNTIFS('학생-입력대장'!$B$2:$B$1001,"1",'학생-입력대장'!$Y$2:$Y$1001,"3")</f>
        <v>0</v>
      </c>
      <c r="G133" s="6">
        <f>COUNTIFS('학생-입력대장'!$B$2:$B$1001,"1",'학생-입력대장'!$Y$2:$Y$1001,"4")</f>
        <v>0</v>
      </c>
      <c r="H133" s="6">
        <f>COUNTIFS('학생-입력대장'!$B$2:$B$1001,"1",'학생-입력대장'!$Y$2:$Y$1001,"5")</f>
        <v>0</v>
      </c>
      <c r="I133" s="6">
        <f>COUNTIFS('학생-입력대장'!$B$2:$B$1001,"1",'학생-입력대장'!$Y$2:$Y$1001,"6")</f>
        <v>0</v>
      </c>
    </row>
    <row r="134" spans="2:18" hidden="1">
      <c r="B134" s="57" t="s">
        <v>12</v>
      </c>
      <c r="C134" s="6">
        <f>SUM(D134:I134)</f>
        <v>0</v>
      </c>
      <c r="D134" s="6">
        <f>COUNTIFS('학생-입력대장'!$B$2:$B$1001,"2",'학생-입력대장'!$Y$2:$Y$1001,"1")</f>
        <v>0</v>
      </c>
      <c r="E134" s="6">
        <f>COUNTIFS('학생-입력대장'!$B$2:$B$1001,"2",'학생-입력대장'!$Y$2:$Y$1001,"2")</f>
        <v>0</v>
      </c>
      <c r="F134" s="6">
        <f>COUNTIFS('학생-입력대장'!$B$2:$B$1001,"2",'학생-입력대장'!$Y$2:$Y$1001,"3")</f>
        <v>0</v>
      </c>
      <c r="G134" s="6">
        <f>COUNTIFS('학생-입력대장'!$B$2:$B$1001,"2",'학생-입력대장'!$Y$2:$Y$1001,"4")</f>
        <v>0</v>
      </c>
      <c r="H134" s="6">
        <f>COUNTIFS('학생-입력대장'!$B$2:$B$1001,"2",'학생-입력대장'!$Y$2:$Y$1001,"5")</f>
        <v>0</v>
      </c>
      <c r="I134" s="6">
        <f>COUNTIFS('학생-입력대장'!$B$2:$B$1001,"2",'학생-입력대장'!$Y$2:$Y$1001,"6")</f>
        <v>0</v>
      </c>
    </row>
    <row r="135" spans="2:18">
      <c r="B135" s="17"/>
      <c r="C135" s="17"/>
      <c r="D135" s="17"/>
      <c r="E135" s="17"/>
      <c r="F135" s="17"/>
      <c r="G135" s="17"/>
      <c r="H135" s="17"/>
      <c r="I135" s="17"/>
      <c r="L135" s="17"/>
      <c r="M135" s="15"/>
      <c r="N135" s="15"/>
      <c r="O135" s="15"/>
      <c r="P135" s="15"/>
      <c r="Q135" s="15"/>
      <c r="R135" s="15"/>
    </row>
    <row r="136" spans="2:18">
      <c r="B136" s="17"/>
      <c r="C136" s="17"/>
      <c r="D136" s="17"/>
      <c r="E136" s="17"/>
      <c r="F136" s="17"/>
      <c r="G136" s="17"/>
      <c r="H136" s="17"/>
      <c r="I136" s="17"/>
      <c r="L136" s="17"/>
      <c r="M136" s="15"/>
      <c r="N136" s="15"/>
      <c r="O136" s="15"/>
      <c r="P136" s="15"/>
      <c r="Q136" s="15"/>
      <c r="R136" s="15"/>
    </row>
    <row r="137" spans="2:18" ht="63" customHeight="1">
      <c r="B137" s="17"/>
      <c r="C137" s="17"/>
      <c r="D137" s="17"/>
      <c r="E137" s="17"/>
      <c r="F137" s="17"/>
      <c r="G137" s="17"/>
      <c r="H137" s="17"/>
      <c r="I137" s="17"/>
      <c r="L137" s="17"/>
      <c r="M137" s="15"/>
      <c r="N137" s="15"/>
      <c r="O137" s="15"/>
      <c r="P137" s="15"/>
      <c r="Q137" s="15"/>
      <c r="R137" s="15"/>
    </row>
    <row r="138" spans="2:18">
      <c r="B138" s="17"/>
      <c r="C138" s="17"/>
      <c r="D138" s="17"/>
      <c r="E138" s="17"/>
      <c r="F138" s="17"/>
      <c r="G138" s="17"/>
      <c r="H138" s="17"/>
      <c r="I138" s="17"/>
      <c r="L138" s="17"/>
      <c r="M138" s="15"/>
      <c r="N138" s="15"/>
      <c r="O138" s="15"/>
      <c r="P138" s="15"/>
      <c r="Q138" s="15"/>
      <c r="R138" s="15"/>
    </row>
    <row r="139" spans="2:18">
      <c r="B139" s="17"/>
      <c r="C139" s="17"/>
      <c r="D139" s="17"/>
      <c r="E139" s="17"/>
      <c r="F139" s="17"/>
      <c r="G139" s="17"/>
      <c r="H139" s="17"/>
      <c r="I139" s="17"/>
      <c r="L139" s="17"/>
      <c r="M139" s="15"/>
      <c r="N139" s="15"/>
      <c r="O139" s="15"/>
      <c r="P139" s="15"/>
      <c r="Q139" s="15"/>
      <c r="R139" s="15"/>
    </row>
    <row r="141" spans="2:18" ht="17.25" thickBot="1"/>
    <row r="142" spans="2:18">
      <c r="B142" s="150" t="s">
        <v>167</v>
      </c>
      <c r="C142" s="151"/>
      <c r="D142" s="151"/>
      <c r="E142" s="151"/>
      <c r="F142" s="151"/>
      <c r="G142" s="151"/>
      <c r="H142" s="151"/>
      <c r="I142" s="151"/>
      <c r="J142" s="151"/>
      <c r="K142" s="151"/>
      <c r="L142" s="152"/>
    </row>
    <row r="143" spans="2:18">
      <c r="B143" s="153"/>
      <c r="C143" s="154"/>
      <c r="D143" s="154"/>
      <c r="E143" s="154"/>
      <c r="F143" s="154"/>
      <c r="G143" s="154"/>
      <c r="H143" s="154"/>
      <c r="I143" s="154"/>
      <c r="J143" s="154"/>
      <c r="K143" s="154"/>
      <c r="L143" s="155"/>
    </row>
    <row r="144" spans="2:18" ht="66">
      <c r="B144" s="55" t="s">
        <v>13</v>
      </c>
      <c r="C144" s="3" t="s">
        <v>9</v>
      </c>
      <c r="D144" s="4" t="s">
        <v>90</v>
      </c>
      <c r="E144" s="4" t="s">
        <v>91</v>
      </c>
      <c r="F144" s="4" t="s">
        <v>3</v>
      </c>
      <c r="G144" s="4" t="s">
        <v>16</v>
      </c>
      <c r="H144" s="4" t="s">
        <v>14</v>
      </c>
      <c r="I144" s="4" t="s">
        <v>15</v>
      </c>
      <c r="J144" s="4" t="s">
        <v>6</v>
      </c>
      <c r="K144" s="3" t="s">
        <v>7</v>
      </c>
      <c r="L144" s="56" t="s">
        <v>8</v>
      </c>
    </row>
    <row r="145" spans="2:108" ht="45" customHeight="1">
      <c r="B145" s="86" t="s">
        <v>10</v>
      </c>
      <c r="C145" s="87">
        <f>D145+E145+G145+H145+I145</f>
        <v>926</v>
      </c>
      <c r="D145" s="87">
        <v>90</v>
      </c>
      <c r="E145" s="87">
        <v>180</v>
      </c>
      <c r="F145" s="87">
        <f>D145+E145</f>
        <v>270</v>
      </c>
      <c r="G145" s="87">
        <v>363</v>
      </c>
      <c r="H145" s="87">
        <v>119</v>
      </c>
      <c r="I145" s="87">
        <v>174</v>
      </c>
      <c r="J145" s="87">
        <f>I145+H145</f>
        <v>293</v>
      </c>
      <c r="K145" s="87">
        <f>(((C145*D145%)+((C145*E145%)*1.25)+((C145*G145%)*2.5)+((C145*H145%)*3.75)+((C145*I145%)*5)))/C145</f>
        <v>25.387499999999999</v>
      </c>
      <c r="L145" s="88">
        <f>(K145/5)*100</f>
        <v>507.74999999999994</v>
      </c>
    </row>
    <row r="146" spans="2:108">
      <c r="B146" s="17"/>
      <c r="C146" s="17"/>
      <c r="D146" s="2"/>
      <c r="E146" s="2"/>
      <c r="F146" s="2"/>
      <c r="G146" s="2"/>
      <c r="H146" s="2"/>
      <c r="I146" s="2"/>
      <c r="J146" s="2"/>
      <c r="K146" s="2"/>
      <c r="L146" s="2"/>
    </row>
    <row r="147" spans="2:108" hidden="1">
      <c r="B147" s="17"/>
      <c r="C147" s="17"/>
      <c r="D147" s="2"/>
      <c r="E147" s="2"/>
      <c r="F147" s="2"/>
      <c r="G147" s="2"/>
      <c r="H147" s="2"/>
      <c r="I147" s="2"/>
      <c r="J147" s="2"/>
      <c r="K147" s="2"/>
      <c r="L147" s="2"/>
    </row>
    <row r="148" spans="2:108" hidden="1">
      <c r="B148" s="17"/>
      <c r="C148" s="17"/>
      <c r="D148" s="2"/>
      <c r="E148" s="2"/>
      <c r="F148" s="2"/>
      <c r="G148" s="2"/>
      <c r="H148" s="2"/>
      <c r="I148" s="2"/>
      <c r="J148" s="2"/>
      <c r="K148" s="2"/>
      <c r="L148" s="2"/>
    </row>
    <row r="149" spans="2:108" hidden="1"/>
    <row r="150" spans="2:108" hidden="1"/>
    <row r="151" spans="2:108" hidden="1">
      <c r="B151" s="156" t="s">
        <v>61</v>
      </c>
      <c r="C151" s="157"/>
      <c r="D151" s="157"/>
      <c r="E151" s="157"/>
      <c r="F151" s="158"/>
      <c r="H151" s="156" t="s">
        <v>62</v>
      </c>
      <c r="I151" s="157"/>
      <c r="J151" s="157"/>
      <c r="K151" s="157"/>
      <c r="L151" s="158"/>
      <c r="N151" s="156" t="s">
        <v>63</v>
      </c>
      <c r="O151" s="157"/>
      <c r="P151" s="157"/>
      <c r="Q151" s="157"/>
      <c r="R151" s="158"/>
    </row>
    <row r="152" spans="2:108" hidden="1">
      <c r="B152" s="3" t="s">
        <v>13</v>
      </c>
      <c r="C152" s="3" t="s">
        <v>9</v>
      </c>
      <c r="D152" s="4" t="s">
        <v>17</v>
      </c>
      <c r="E152" s="4" t="s">
        <v>18</v>
      </c>
      <c r="F152" s="4" t="s">
        <v>19</v>
      </c>
      <c r="H152" s="3" t="s">
        <v>13</v>
      </c>
      <c r="I152" s="3" t="s">
        <v>9</v>
      </c>
      <c r="J152" s="4" t="s">
        <v>17</v>
      </c>
      <c r="K152" s="4" t="s">
        <v>18</v>
      </c>
      <c r="L152" s="4" t="s">
        <v>19</v>
      </c>
      <c r="N152" s="3" t="s">
        <v>13</v>
      </c>
      <c r="O152" s="3" t="s">
        <v>9</v>
      </c>
      <c r="P152" s="4" t="s">
        <v>17</v>
      </c>
      <c r="Q152" s="4" t="s">
        <v>18</v>
      </c>
      <c r="R152" s="4" t="s">
        <v>19</v>
      </c>
    </row>
    <row r="153" spans="2:108" hidden="1">
      <c r="B153" s="6" t="s">
        <v>11</v>
      </c>
      <c r="C153" s="6">
        <f>SUM(D153:F153)</f>
        <v>0</v>
      </c>
      <c r="D153" s="6">
        <f>COUNTIFS('학생-입력대장'!$B$2:$B$1001,"1",'학생-입력대장'!$AA$2:$AA$1001,"1")</f>
        <v>0</v>
      </c>
      <c r="E153" s="6">
        <f>COUNTIFS('학생-입력대장'!$B$2:$B$1001,"1",'학생-입력대장'!$AA$2:$AA$1001,"2")</f>
        <v>0</v>
      </c>
      <c r="F153" s="6">
        <f>COUNTIFS('학생-입력대장'!$B$2:$B$1001,"1",'학생-입력대장'!$AA$2:$AA$1001,"3")</f>
        <v>0</v>
      </c>
      <c r="H153" s="6" t="s">
        <v>11</v>
      </c>
      <c r="I153" s="6">
        <f>SUM(J153:L153)</f>
        <v>0</v>
      </c>
      <c r="J153" s="6">
        <f>COUNTIFS('학생-입력대장'!$B$2:$B$1001,"1",'학생-입력대장'!$AB$2:$AB$1001,"1")</f>
        <v>0</v>
      </c>
      <c r="K153" s="6">
        <f>COUNTIFS('학생-입력대장'!$B$2:$B$1001,"1",'학생-입력대장'!$AB$2:$AB$1001,"2")</f>
        <v>0</v>
      </c>
      <c r="L153" s="6">
        <f>COUNTIFS('학생-입력대장'!$B$2:$B$1001,"1",'학생-입력대장'!$AB$2:$AB$1001,"3")</f>
        <v>0</v>
      </c>
      <c r="N153" s="6" t="s">
        <v>11</v>
      </c>
      <c r="O153" s="6">
        <f>SUM(P153:R153)</f>
        <v>0</v>
      </c>
      <c r="P153" s="6">
        <f>COUNTIFS('학생-입력대장'!$B$2:$B$1001,"1",'학생-입력대장'!$AC$2:$AC$1001,"1")</f>
        <v>0</v>
      </c>
      <c r="Q153" s="6">
        <f>COUNTIFS('학생-입력대장'!$B$2:$B$1001,"1",'학생-입력대장'!$AC$2:$AC$1001,"2")</f>
        <v>0</v>
      </c>
      <c r="R153" s="6">
        <f>COUNTIFS('학생-입력대장'!$B$2:$B$1001,"1",'학생-입력대장'!$AC$2:$AC$1001,"3")</f>
        <v>0</v>
      </c>
    </row>
    <row r="154" spans="2:108" hidden="1">
      <c r="B154" s="6" t="s">
        <v>12</v>
      </c>
      <c r="C154" s="6">
        <f>SUM(D154:F154)</f>
        <v>0</v>
      </c>
      <c r="D154" s="6">
        <f>COUNTIFS('학생-입력대장'!$B$2:$B$1001,"2",'학생-입력대장'!$AA$2:$AA$1001,"1")</f>
        <v>0</v>
      </c>
      <c r="E154" s="6">
        <f>COUNTIFS('학생-입력대장'!$B$2:$B$1001,"2",'학생-입력대장'!$AA$2:$AA$1001,"2")</f>
        <v>0</v>
      </c>
      <c r="F154" s="6">
        <f>COUNTIFS('학생-입력대장'!$B$2:$B$1001,"2",'학생-입력대장'!$AA$2:$AA$1001,"3")</f>
        <v>0</v>
      </c>
      <c r="H154" s="6" t="s">
        <v>12</v>
      </c>
      <c r="I154" s="6">
        <f>SUM(J154:L154)</f>
        <v>0</v>
      </c>
      <c r="J154" s="6">
        <f>COUNTIFS('학생-입력대장'!$B$2:$B$1001,"2",'학생-입력대장'!$AB$2:$AB$1001,"1")</f>
        <v>0</v>
      </c>
      <c r="K154" s="6">
        <f>COUNTIFS('학생-입력대장'!$B$2:$B$1001,"2",'학생-입력대장'!$AB$2:$AB$1001,"2")</f>
        <v>0</v>
      </c>
      <c r="L154" s="6">
        <f>COUNTIFS('학생-입력대장'!$B$2:$B$1001,"2",'학생-입력대장'!$AB$2:$AB$1001,"3")</f>
        <v>0</v>
      </c>
      <c r="N154" s="6" t="s">
        <v>12</v>
      </c>
      <c r="O154" s="6">
        <f>SUM(P154:R154)</f>
        <v>0</v>
      </c>
      <c r="P154" s="6">
        <f>COUNTIFS('학생-입력대장'!$B$2:$B$1001,"2",'학생-입력대장'!$AC$2:$AC$1001,"1")</f>
        <v>0</v>
      </c>
      <c r="Q154" s="6">
        <f>COUNTIFS('학생-입력대장'!$B$2:$B$1001,"2",'학생-입력대장'!$AC$2:$AC$1001,"2")</f>
        <v>0</v>
      </c>
      <c r="R154" s="6">
        <f>COUNTIFS('학생-입력대장'!$B$2:$B$1001,"2",'학생-입력대장'!$AC$2:$AC$1001,"3")</f>
        <v>0</v>
      </c>
    </row>
    <row r="155" spans="2:108" hidden="1">
      <c r="B155" s="26" t="s">
        <v>41</v>
      </c>
      <c r="C155" s="6">
        <f t="shared" ref="C155:C157" si="21">SUM(D155:F155)</f>
        <v>0</v>
      </c>
      <c r="D155" s="6">
        <f>COUNTIFS('학생-입력대장'!$C$2:$C$1001,"1",'학생-입력대장'!$AA$2:$AA$1001,"1")</f>
        <v>0</v>
      </c>
      <c r="E155" s="6">
        <f>COUNTIFS('학생-입력대장'!$C$2:$C$1001,"1",'학생-입력대장'!$AA$2:$AA$1001,"2")</f>
        <v>0</v>
      </c>
      <c r="F155" s="6">
        <f>COUNTIFS('학생-입력대장'!$C$2:$C$1001,"1",'학생-입력대장'!$AA$2:$AA$1001,"3")</f>
        <v>0</v>
      </c>
      <c r="H155" s="26" t="s">
        <v>41</v>
      </c>
      <c r="I155" s="6">
        <f t="shared" ref="I155:I157" si="22">SUM(J155:L155)</f>
        <v>0</v>
      </c>
      <c r="J155" s="6">
        <f>COUNTIFS('학생-입력대장'!$C$2:$C$1001,"1",'학생-입력대장'!$AB$2:$AB$1001,"1")</f>
        <v>0</v>
      </c>
      <c r="K155" s="6">
        <f>COUNTIFS('학생-입력대장'!$C$2:$C$1001,"1",'학생-입력대장'!$AB$2:$AB$1001,"2")</f>
        <v>0</v>
      </c>
      <c r="L155" s="6">
        <f>COUNTIFS('학생-입력대장'!$C$2:$C$1001,"1",'학생-입력대장'!$AB$2:$AB$1001,"3")</f>
        <v>0</v>
      </c>
      <c r="M155" s="17"/>
      <c r="N155" s="26" t="s">
        <v>41</v>
      </c>
      <c r="O155" s="6">
        <f t="shared" ref="O155:O157" si="23">SUM(P155:R155)</f>
        <v>0</v>
      </c>
      <c r="P155" s="6">
        <f>COUNTIFS('학생-입력대장'!$C$2:$C$1001,"1",'학생-입력대장'!$AC$2:$AC$1001,"1")</f>
        <v>0</v>
      </c>
      <c r="Q155" s="6">
        <f>COUNTIFS('학생-입력대장'!$C$2:$C$1001,"1",'학생-입력대장'!$AC$2:$AC$1001,"2")</f>
        <v>0</v>
      </c>
      <c r="R155" s="6">
        <f>COUNTIFS('학생-입력대장'!$C$2:$C$1001,"1",'학생-입력대장'!$AC$2:$AC$1001,"3")</f>
        <v>0</v>
      </c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</row>
    <row r="156" spans="2:108" hidden="1">
      <c r="B156" s="26" t="s">
        <v>42</v>
      </c>
      <c r="C156" s="6">
        <f t="shared" si="21"/>
        <v>0</v>
      </c>
      <c r="D156" s="6">
        <f>COUNTIFS('학생-입력대장'!$C$2:$C$1001,"2",'학생-입력대장'!$AA$2:$AA$1001,"1")</f>
        <v>0</v>
      </c>
      <c r="E156" s="6">
        <f>COUNTIFS('학생-입력대장'!$C$2:$C$1001,"2",'학생-입력대장'!$AA$2:$AA$1001,"2")</f>
        <v>0</v>
      </c>
      <c r="F156" s="6">
        <f>COUNTIFS('학생-입력대장'!$C$2:$C$1001,"2",'학생-입력대장'!$AA$2:$AA$1001,"3")</f>
        <v>0</v>
      </c>
      <c r="H156" s="26" t="s">
        <v>42</v>
      </c>
      <c r="I156" s="6">
        <f t="shared" si="22"/>
        <v>0</v>
      </c>
      <c r="J156" s="6">
        <f>COUNTIFS('학생-입력대장'!$C$2:$C$1001,"2",'학생-입력대장'!$AB$2:$AB$1001,"1")</f>
        <v>0</v>
      </c>
      <c r="K156" s="6">
        <f>COUNTIFS('학생-입력대장'!$C$2:$C$1001,"2",'학생-입력대장'!$AB$2:$AB$1001,"2")</f>
        <v>0</v>
      </c>
      <c r="L156" s="6">
        <f>COUNTIFS('학생-입력대장'!$C$2:$C$1001,"2",'학생-입력대장'!$AB$2:$AB$1001,"3")</f>
        <v>0</v>
      </c>
      <c r="M156" s="17"/>
      <c r="N156" s="26" t="s">
        <v>42</v>
      </c>
      <c r="O156" s="6">
        <f t="shared" si="23"/>
        <v>0</v>
      </c>
      <c r="P156" s="6">
        <f>COUNTIFS('학생-입력대장'!$C$2:$C$1001,"2",'학생-입력대장'!$AC$2:$AC$1001,"1")</f>
        <v>0</v>
      </c>
      <c r="Q156" s="6">
        <f>COUNTIFS('학생-입력대장'!$C$2:$C$1001,"2",'학생-입력대장'!$AC$2:$AC$1001,"2")</f>
        <v>0</v>
      </c>
      <c r="R156" s="6">
        <f>COUNTIFS('학생-입력대장'!$C$2:$C$1001,"2",'학생-입력대장'!$AC$2:$AC$1001,"3")</f>
        <v>0</v>
      </c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</row>
    <row r="157" spans="2:108" hidden="1">
      <c r="B157" s="26" t="s">
        <v>43</v>
      </c>
      <c r="C157" s="6">
        <f t="shared" si="21"/>
        <v>0</v>
      </c>
      <c r="D157" s="6">
        <f>COUNTIFS('학생-입력대장'!$C$2:$C$1001,"3",'학생-입력대장'!$AA$2:$AA$1001,"1")</f>
        <v>0</v>
      </c>
      <c r="E157" s="6">
        <f>COUNTIFS('학생-입력대장'!$C$2:$C$1001,"3",'학생-입력대장'!$AA$2:$AA$1001,"2")</f>
        <v>0</v>
      </c>
      <c r="F157" s="6">
        <f>COUNTIFS('학생-입력대장'!$C$2:$C$1001,"3",'학생-입력대장'!$AA$2:$AA$1001,"3")</f>
        <v>0</v>
      </c>
      <c r="G157" s="17"/>
      <c r="H157" s="26" t="s">
        <v>43</v>
      </c>
      <c r="I157" s="6">
        <f t="shared" si="22"/>
        <v>0</v>
      </c>
      <c r="J157" s="6">
        <f>COUNTIFS('학생-입력대장'!$C$2:$C$1001,"3",'학생-입력대장'!$AB$2:$AB$1001,"1")</f>
        <v>0</v>
      </c>
      <c r="K157" s="6">
        <f>COUNTIFS('학생-입력대장'!$C$2:$C$1001,"3",'학생-입력대장'!$AB$2:$AB$1001,"2")</f>
        <v>0</v>
      </c>
      <c r="L157" s="6">
        <f>COUNTIFS('학생-입력대장'!$C$2:$C$1001,"3",'학생-입력대장'!$AB$2:$AB$1001,"3")</f>
        <v>0</v>
      </c>
      <c r="N157" s="26" t="s">
        <v>43</v>
      </c>
      <c r="O157" s="6">
        <f t="shared" si="23"/>
        <v>0</v>
      </c>
      <c r="P157" s="6">
        <f>COUNTIFS('학생-입력대장'!$C$2:$C$1001,"3",'학생-입력대장'!$AC$2:$AC$1001,"1")</f>
        <v>0</v>
      </c>
      <c r="Q157" s="6">
        <f>COUNTIFS('학생-입력대장'!$C$2:$C$1001,"3",'학생-입력대장'!$AC$2:$AC$1001,"2")</f>
        <v>0</v>
      </c>
      <c r="R157" s="6">
        <f>COUNTIFS('학생-입력대장'!$C$2:$C$1001,"3",'학생-입력대장'!$AC$2:$AC$1001,"3")</f>
        <v>0</v>
      </c>
      <c r="S157" s="17"/>
      <c r="T157" s="17"/>
      <c r="U157" s="17"/>
      <c r="V157" s="17"/>
      <c r="W157" s="17"/>
      <c r="X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</row>
    <row r="158" spans="2:108">
      <c r="B158" s="22"/>
      <c r="C158" s="85"/>
      <c r="D158" s="85"/>
      <c r="E158" s="85"/>
      <c r="F158" s="85"/>
      <c r="G158" s="85"/>
      <c r="H158" s="22"/>
      <c r="I158" s="85"/>
      <c r="J158" s="85"/>
      <c r="K158" s="85"/>
      <c r="L158" s="85"/>
      <c r="N158" s="22"/>
      <c r="O158" s="85"/>
      <c r="P158" s="85"/>
      <c r="Q158" s="85"/>
      <c r="R158" s="85"/>
      <c r="S158" s="85"/>
      <c r="T158" s="85"/>
      <c r="U158" s="85"/>
      <c r="V158" s="85"/>
      <c r="W158" s="85"/>
      <c r="X158" s="85"/>
      <c r="Z158" s="85"/>
      <c r="AA158" s="85"/>
      <c r="AB158" s="85"/>
      <c r="AC158" s="85"/>
      <c r="AD158" s="85"/>
      <c r="AE158" s="85"/>
      <c r="AF158" s="85"/>
      <c r="AG158" s="85"/>
      <c r="AH158" s="85"/>
      <c r="AI158" s="85"/>
      <c r="AJ158" s="85"/>
    </row>
    <row r="159" spans="2:108" hidden="1"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L159" s="17"/>
      <c r="AM159" s="17"/>
      <c r="AN159" s="17"/>
      <c r="AO159" s="17"/>
      <c r="AP159" s="17"/>
      <c r="AQ159" s="17"/>
      <c r="AR159" s="17"/>
      <c r="AS159" s="17"/>
      <c r="AT159" s="17"/>
      <c r="AU159" s="17"/>
      <c r="AV159" s="17"/>
      <c r="AX159" s="17"/>
      <c r="AY159" s="17"/>
      <c r="AZ159" s="17"/>
      <c r="BA159" s="17"/>
      <c r="BB159" s="17"/>
      <c r="BC159" s="17"/>
      <c r="BD159" s="17"/>
      <c r="BE159" s="17"/>
      <c r="BF159" s="17"/>
      <c r="BG159" s="17"/>
      <c r="BH159" s="17"/>
      <c r="BJ159" s="17"/>
      <c r="BK159" s="17"/>
      <c r="BL159" s="17"/>
      <c r="BM159" s="17"/>
      <c r="BN159" s="17"/>
      <c r="BO159" s="17"/>
      <c r="BP159" s="17"/>
      <c r="BQ159" s="17"/>
      <c r="BR159" s="17"/>
      <c r="BS159" s="17"/>
      <c r="BT159" s="17"/>
      <c r="BV159" s="17"/>
      <c r="BW159" s="17"/>
      <c r="BX159" s="17"/>
      <c r="BY159" s="17"/>
      <c r="BZ159" s="17"/>
      <c r="CA159" s="17"/>
      <c r="CB159" s="17"/>
      <c r="CC159" s="17"/>
      <c r="CD159" s="17"/>
      <c r="CE159" s="17"/>
      <c r="CF159" s="17"/>
      <c r="CH159" s="17"/>
      <c r="CI159" s="17"/>
      <c r="CJ159" s="17"/>
      <c r="CK159" s="17"/>
      <c r="CL159" s="17"/>
      <c r="CM159" s="17"/>
      <c r="CN159" s="17"/>
      <c r="CO159" s="17"/>
      <c r="CP159" s="17"/>
      <c r="CQ159" s="17"/>
      <c r="CR159" s="17"/>
      <c r="CT159" s="17"/>
      <c r="CU159" s="17"/>
      <c r="CV159" s="17"/>
      <c r="CW159" s="17"/>
      <c r="CX159" s="17"/>
      <c r="CY159" s="17"/>
      <c r="CZ159" s="17"/>
      <c r="DA159" s="17"/>
      <c r="DB159" s="17"/>
      <c r="DC159" s="17"/>
      <c r="DD159" s="17"/>
    </row>
    <row r="160" spans="2:108" ht="65.25" customHeight="1"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L160" s="17"/>
      <c r="AM160" s="17"/>
      <c r="AN160" s="17"/>
      <c r="AO160" s="17"/>
      <c r="AP160" s="17"/>
      <c r="AQ160" s="17"/>
      <c r="AR160" s="17"/>
      <c r="AS160" s="17"/>
      <c r="AT160" s="17"/>
      <c r="AU160" s="17"/>
      <c r="AV160" s="17"/>
      <c r="AX160" s="17"/>
      <c r="AY160" s="17"/>
      <c r="AZ160" s="17"/>
      <c r="BA160" s="17"/>
      <c r="BB160" s="17"/>
      <c r="BC160" s="17"/>
      <c r="BD160" s="17"/>
      <c r="BE160" s="17"/>
      <c r="BF160" s="17"/>
      <c r="BG160" s="17"/>
      <c r="BH160" s="17"/>
      <c r="BJ160" s="17"/>
      <c r="BK160" s="17"/>
      <c r="BL160" s="17"/>
      <c r="BM160" s="17"/>
      <c r="BN160" s="17"/>
      <c r="BO160" s="17"/>
      <c r="BP160" s="17"/>
      <c r="BQ160" s="17"/>
      <c r="BR160" s="17"/>
      <c r="BS160" s="17"/>
      <c r="BT160" s="17"/>
      <c r="BV160" s="17"/>
      <c r="BW160" s="17"/>
      <c r="BX160" s="17"/>
      <c r="BY160" s="17"/>
      <c r="BZ160" s="17"/>
      <c r="CA160" s="17"/>
      <c r="CB160" s="17"/>
      <c r="CC160" s="17"/>
      <c r="CD160" s="17"/>
      <c r="CE160" s="17"/>
      <c r="CF160" s="17"/>
      <c r="CH160" s="17"/>
      <c r="CI160" s="17"/>
      <c r="CJ160" s="17"/>
      <c r="CK160" s="17"/>
      <c r="CL160" s="17"/>
      <c r="CM160" s="17"/>
      <c r="CN160" s="17"/>
      <c r="CO160" s="17"/>
      <c r="CP160" s="17"/>
      <c r="CQ160" s="17"/>
      <c r="CR160" s="17"/>
      <c r="CT160" s="17"/>
      <c r="CU160" s="17"/>
      <c r="CV160" s="17"/>
      <c r="CW160" s="17"/>
      <c r="CX160" s="17"/>
      <c r="CY160" s="17"/>
      <c r="CZ160" s="17"/>
      <c r="DA160" s="17"/>
      <c r="DB160" s="17"/>
      <c r="DC160" s="17"/>
      <c r="DD160" s="17"/>
    </row>
    <row r="161" spans="2:108" ht="17.25" thickBot="1"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L161" s="17"/>
      <c r="AM161" s="17"/>
      <c r="AN161" s="17"/>
      <c r="AO161" s="17"/>
      <c r="AP161" s="17"/>
      <c r="AQ161" s="17"/>
      <c r="AR161" s="17"/>
      <c r="AS161" s="17"/>
      <c r="AT161" s="17"/>
      <c r="AU161" s="17"/>
      <c r="AV161" s="17"/>
      <c r="AX161" s="17"/>
      <c r="AY161" s="17"/>
      <c r="AZ161" s="17"/>
      <c r="BA161" s="17"/>
      <c r="BB161" s="17"/>
      <c r="BC161" s="17"/>
      <c r="BD161" s="17"/>
      <c r="BE161" s="17"/>
      <c r="BF161" s="17"/>
      <c r="BG161" s="17"/>
      <c r="BH161" s="17"/>
      <c r="BJ161" s="17"/>
      <c r="BK161" s="17"/>
      <c r="BL161" s="17"/>
      <c r="BM161" s="17"/>
      <c r="BN161" s="17"/>
      <c r="BO161" s="17"/>
      <c r="BP161" s="17"/>
      <c r="BQ161" s="17"/>
      <c r="BR161" s="17"/>
      <c r="BS161" s="17"/>
      <c r="BT161" s="17"/>
      <c r="BV161" s="17"/>
      <c r="BW161" s="17"/>
      <c r="BX161" s="17"/>
      <c r="BY161" s="17"/>
      <c r="BZ161" s="17"/>
      <c r="CA161" s="17"/>
      <c r="CB161" s="17"/>
      <c r="CC161" s="17"/>
      <c r="CD161" s="17"/>
      <c r="CE161" s="17"/>
      <c r="CF161" s="17"/>
      <c r="CH161" s="17"/>
      <c r="CI161" s="17"/>
      <c r="CJ161" s="17"/>
      <c r="CK161" s="17"/>
      <c r="CL161" s="17"/>
      <c r="CM161" s="17"/>
      <c r="CN161" s="17"/>
      <c r="CO161" s="17"/>
      <c r="CP161" s="17"/>
      <c r="CQ161" s="17"/>
      <c r="CR161" s="17"/>
      <c r="CT161" s="17"/>
      <c r="CU161" s="17"/>
      <c r="CV161" s="17"/>
      <c r="CW161" s="17"/>
      <c r="CX161" s="17"/>
      <c r="CY161" s="17"/>
      <c r="CZ161" s="17"/>
      <c r="DA161" s="17"/>
      <c r="DB161" s="17"/>
      <c r="DC161" s="17"/>
      <c r="DD161" s="17"/>
    </row>
    <row r="162" spans="2:108">
      <c r="B162" s="150" t="s">
        <v>168</v>
      </c>
      <c r="C162" s="151"/>
      <c r="D162" s="151"/>
      <c r="E162" s="151"/>
      <c r="F162" s="151"/>
    </row>
    <row r="163" spans="2:108">
      <c r="B163" s="153"/>
      <c r="C163" s="154"/>
      <c r="D163" s="154"/>
      <c r="E163" s="154"/>
      <c r="F163" s="154"/>
      <c r="G163" s="12"/>
      <c r="M163" s="12"/>
      <c r="N163" s="12"/>
      <c r="O163" s="12"/>
      <c r="P163" s="12"/>
      <c r="Q163" s="12"/>
      <c r="R163" s="12"/>
    </row>
    <row r="164" spans="2:108" ht="66">
      <c r="B164" s="55" t="s">
        <v>13</v>
      </c>
      <c r="C164" s="3" t="s">
        <v>9</v>
      </c>
      <c r="D164" s="4" t="s">
        <v>39</v>
      </c>
      <c r="E164" s="4" t="s">
        <v>40</v>
      </c>
      <c r="F164" s="4" t="s">
        <v>33</v>
      </c>
      <c r="G164" s="24"/>
      <c r="M164" s="13"/>
      <c r="N164" s="13"/>
      <c r="O164" s="24"/>
      <c r="P164" s="24"/>
      <c r="Q164" s="25"/>
      <c r="R164" s="24"/>
    </row>
    <row r="165" spans="2:108" ht="45" customHeight="1">
      <c r="B165" s="86" t="s">
        <v>22</v>
      </c>
      <c r="C165" s="87">
        <f>D165+E165+F165</f>
        <v>326</v>
      </c>
      <c r="D165" s="87">
        <v>205</v>
      </c>
      <c r="E165" s="87">
        <v>72</v>
      </c>
      <c r="F165" s="87">
        <v>49</v>
      </c>
      <c r="G165" s="17"/>
      <c r="M165" s="15"/>
      <c r="N165" s="15"/>
      <c r="O165" s="15"/>
      <c r="P165" s="15"/>
      <c r="Q165" s="15"/>
      <c r="R165" s="15"/>
    </row>
    <row r="166" spans="2:108">
      <c r="B166" s="22"/>
      <c r="C166" s="34"/>
      <c r="D166" s="34"/>
      <c r="E166" s="34"/>
      <c r="F166" s="34"/>
      <c r="H166" s="22"/>
      <c r="I166" s="15"/>
      <c r="J166" s="15"/>
      <c r="K166" s="15"/>
    </row>
    <row r="167" spans="2:108" ht="60" customHeight="1">
      <c r="B167" s="22"/>
      <c r="C167" s="84"/>
      <c r="D167" s="84"/>
      <c r="E167" s="84"/>
      <c r="F167" s="84"/>
      <c r="H167" s="22"/>
      <c r="I167" s="15"/>
      <c r="J167" s="15"/>
      <c r="K167" s="15"/>
    </row>
    <row r="168" spans="2:108" ht="17.25" thickBot="1">
      <c r="B168" s="22"/>
      <c r="C168" s="84"/>
      <c r="D168" s="84"/>
      <c r="E168" s="84"/>
      <c r="F168" s="84"/>
      <c r="H168" s="22"/>
      <c r="I168" s="15"/>
      <c r="J168" s="15"/>
      <c r="K168" s="15"/>
    </row>
    <row r="169" spans="2:108">
      <c r="B169" s="150" t="s">
        <v>169</v>
      </c>
      <c r="C169" s="151"/>
      <c r="D169" s="151"/>
      <c r="E169" s="151"/>
      <c r="F169" s="151"/>
      <c r="G169" s="151"/>
      <c r="H169" s="151"/>
      <c r="I169" s="151"/>
      <c r="J169" s="151"/>
      <c r="K169" s="151"/>
      <c r="L169" s="166"/>
    </row>
    <row r="170" spans="2:108">
      <c r="B170" s="153"/>
      <c r="C170" s="154"/>
      <c r="D170" s="154"/>
      <c r="E170" s="154"/>
      <c r="F170" s="154"/>
      <c r="G170" s="154"/>
      <c r="H170" s="154"/>
      <c r="I170" s="154"/>
      <c r="J170" s="154"/>
      <c r="K170" s="154"/>
      <c r="L170" s="167"/>
    </row>
    <row r="171" spans="2:108" ht="66">
      <c r="B171" s="55" t="s">
        <v>13</v>
      </c>
      <c r="C171" s="3" t="s">
        <v>9</v>
      </c>
      <c r="D171" s="4" t="s">
        <v>117</v>
      </c>
      <c r="E171" s="4" t="s">
        <v>116</v>
      </c>
      <c r="F171" s="4" t="s">
        <v>3</v>
      </c>
      <c r="G171" s="4" t="s">
        <v>4</v>
      </c>
      <c r="H171" s="4" t="s">
        <v>115</v>
      </c>
      <c r="I171" s="4" t="s">
        <v>114</v>
      </c>
      <c r="J171" s="4" t="s">
        <v>6</v>
      </c>
      <c r="K171" s="3" t="s">
        <v>7</v>
      </c>
      <c r="L171" s="5" t="s">
        <v>8</v>
      </c>
    </row>
    <row r="172" spans="2:108" ht="45" customHeight="1">
      <c r="B172" s="86" t="s">
        <v>10</v>
      </c>
      <c r="C172" s="87">
        <f>D172+E172+G172+H172+I172</f>
        <v>920</v>
      </c>
      <c r="D172" s="87">
        <v>78</v>
      </c>
      <c r="E172" s="87">
        <v>182</v>
      </c>
      <c r="F172" s="87">
        <f>D172+E172</f>
        <v>260</v>
      </c>
      <c r="G172" s="87">
        <v>325</v>
      </c>
      <c r="H172" s="87">
        <v>147</v>
      </c>
      <c r="I172" s="87">
        <v>188</v>
      </c>
      <c r="J172" s="87">
        <f>I172+H172</f>
        <v>335</v>
      </c>
      <c r="K172" s="87">
        <f>(((C172*D172%)+((C172*E172%)*1.25)+((C172*G172%)*2.5)+((C172*H172%)*3.75)+((C172*I172%)*5)))/C172</f>
        <v>26.092499999999998</v>
      </c>
      <c r="L172" s="87">
        <f>(K172/5)*100</f>
        <v>521.85</v>
      </c>
    </row>
    <row r="173" spans="2:108" hidden="1">
      <c r="B173" s="57" t="s">
        <v>11</v>
      </c>
      <c r="C173" s="6">
        <f>COUNTIF('학생-입력대장'!$B$2:$B$1001,"1")</f>
        <v>0</v>
      </c>
      <c r="D173" s="6" t="e">
        <f>(COUNTIFS('학생-입력대장'!$B$2:$B$1001,"1",'학생-입력대장'!$AD$2:$AD$1001,"5")/C173)*100</f>
        <v>#DIV/0!</v>
      </c>
      <c r="E173" s="6" t="e">
        <f>(COUNTIFS('학생-입력대장'!$B$2:$B$1001,"1",'학생-입력대장'!$AD$2:$AD$1001,"4")/C173)*100</f>
        <v>#DIV/0!</v>
      </c>
      <c r="F173" s="6" t="e">
        <f>D173+E173</f>
        <v>#DIV/0!</v>
      </c>
      <c r="G173" s="6" t="e">
        <f>(COUNTIFS('학생-입력대장'!$B$2:$B$1001,"1",'학생-입력대장'!$AD$2:$AD$1001,"3")/C173)*100</f>
        <v>#DIV/0!</v>
      </c>
      <c r="H173" s="6" t="e">
        <f>(COUNTIFS('학생-입력대장'!$B$2:$B$1001,"1",'학생-입력대장'!$AD$2:$AD$1001,"2")/C173)*100</f>
        <v>#DIV/0!</v>
      </c>
      <c r="I173" s="6" t="e">
        <f>(COUNTIFS('학생-입력대장'!$B$2:$B$1001,"1",'학생-입력대장'!$AD$2:$AD$1001,"1")/C173)*100</f>
        <v>#DIV/0!</v>
      </c>
      <c r="J173" s="6" t="e">
        <f>I173+H173</f>
        <v>#DIV/0!</v>
      </c>
      <c r="K173" s="6" t="e">
        <f>(((C173*D173%)+((C173*E173%)*1.25)+((C173*G173%)*2.5)+((C173*H173%)*3.75)+((C173*I173%)*5)))/C173</f>
        <v>#DIV/0!</v>
      </c>
      <c r="L173" s="6" t="e">
        <f>(K173/5)*100</f>
        <v>#DIV/0!</v>
      </c>
    </row>
    <row r="174" spans="2:108" hidden="1">
      <c r="B174" s="57" t="s">
        <v>12</v>
      </c>
      <c r="C174" s="6">
        <f>COUNTIF('학생-입력대장'!$B$2:$B$1001,"2")</f>
        <v>0</v>
      </c>
      <c r="D174" s="6" t="e">
        <f>(COUNTIFS('학생-입력대장'!$B$2:$B$1001,"2",'학생-입력대장'!$AD$2:$AD$1001,"5")/C174)*100</f>
        <v>#DIV/0!</v>
      </c>
      <c r="E174" s="6" t="e">
        <f>(COUNTIFS('학생-입력대장'!$B$2:$B$1001,"2",'학생-입력대장'!$AD$2:$AD$1001,"4")/C174)*100</f>
        <v>#DIV/0!</v>
      </c>
      <c r="F174" s="6" t="e">
        <f>D174+E174</f>
        <v>#DIV/0!</v>
      </c>
      <c r="G174" s="6" t="e">
        <f>(COUNTIFS('학생-입력대장'!$B$2:$B$1001,"2",'학생-입력대장'!$AD$2:$AD$1001,"3")/C174)*100</f>
        <v>#DIV/0!</v>
      </c>
      <c r="H174" s="6" t="e">
        <f>(COUNTIFS('학생-입력대장'!$B$2:$B$1001,"2",'학생-입력대장'!$AD$2:$AD$1001,"2")/C174)*100</f>
        <v>#DIV/0!</v>
      </c>
      <c r="I174" s="6" t="e">
        <f>(COUNTIFS('학생-입력대장'!$B$2:$B$1001,"2",'학생-입력대장'!$AD$2:$AD$1001,"1")/C174)*100</f>
        <v>#DIV/0!</v>
      </c>
      <c r="J174" s="6" t="e">
        <f>I174+H174</f>
        <v>#DIV/0!</v>
      </c>
      <c r="K174" s="6" t="e">
        <f>(((C174*D174%)+((C174*E174%)*1.25)+((C174*G174%)*2.5)+((C174*H174%)*3.75)+((C174*I174%)*5)))/C174</f>
        <v>#DIV/0!</v>
      </c>
      <c r="L174" s="6" t="e">
        <f>(K174/5)*100</f>
        <v>#DIV/0!</v>
      </c>
    </row>
    <row r="175" spans="2:108" ht="87.75" customHeight="1" thickBot="1"/>
    <row r="176" spans="2:108" hidden="1"/>
    <row r="177" spans="2:40" hidden="1"/>
    <row r="178" spans="2:40" hidden="1"/>
    <row r="179" spans="2:40" hidden="1">
      <c r="B179" s="156" t="s">
        <v>64</v>
      </c>
      <c r="C179" s="157"/>
      <c r="D179" s="157"/>
      <c r="E179" s="157"/>
      <c r="F179" s="157"/>
      <c r="G179" s="157"/>
      <c r="H179" s="158"/>
      <c r="J179" s="156" t="s">
        <v>65</v>
      </c>
      <c r="K179" s="157"/>
      <c r="L179" s="157"/>
      <c r="M179" s="157"/>
      <c r="N179" s="157"/>
      <c r="O179" s="157"/>
      <c r="P179" s="158"/>
      <c r="R179" s="156" t="s">
        <v>66</v>
      </c>
      <c r="S179" s="157"/>
      <c r="T179" s="157"/>
      <c r="U179" s="157"/>
      <c r="V179" s="157"/>
      <c r="W179" s="157"/>
      <c r="X179" s="158"/>
      <c r="Z179" s="156" t="s">
        <v>67</v>
      </c>
      <c r="AA179" s="157"/>
      <c r="AB179" s="157"/>
      <c r="AC179" s="157"/>
      <c r="AD179" s="157"/>
      <c r="AE179" s="157"/>
      <c r="AF179" s="158"/>
      <c r="AH179" s="156" t="s">
        <v>68</v>
      </c>
      <c r="AI179" s="157"/>
      <c r="AJ179" s="157"/>
      <c r="AK179" s="157"/>
      <c r="AL179" s="157"/>
      <c r="AM179" s="157"/>
      <c r="AN179" s="158"/>
    </row>
    <row r="180" spans="2:40" hidden="1">
      <c r="B180" s="3" t="s">
        <v>13</v>
      </c>
      <c r="C180" s="3" t="s">
        <v>9</v>
      </c>
      <c r="D180" s="4" t="s">
        <v>17</v>
      </c>
      <c r="E180" s="4" t="s">
        <v>18</v>
      </c>
      <c r="F180" s="4" t="s">
        <v>19</v>
      </c>
      <c r="G180" s="4" t="s">
        <v>20</v>
      </c>
      <c r="H180" s="4" t="s">
        <v>21</v>
      </c>
      <c r="J180" s="3" t="s">
        <v>13</v>
      </c>
      <c r="K180" s="3" t="s">
        <v>9</v>
      </c>
      <c r="L180" s="4" t="s">
        <v>17</v>
      </c>
      <c r="M180" s="4" t="s">
        <v>18</v>
      </c>
      <c r="N180" s="4" t="s">
        <v>19</v>
      </c>
      <c r="O180" s="4" t="s">
        <v>20</v>
      </c>
      <c r="P180" s="4" t="s">
        <v>21</v>
      </c>
      <c r="R180" s="3" t="s">
        <v>13</v>
      </c>
      <c r="S180" s="3" t="s">
        <v>9</v>
      </c>
      <c r="T180" s="4" t="s">
        <v>17</v>
      </c>
      <c r="U180" s="4" t="s">
        <v>18</v>
      </c>
      <c r="V180" s="4" t="s">
        <v>19</v>
      </c>
      <c r="W180" s="4" t="s">
        <v>20</v>
      </c>
      <c r="X180" s="4" t="s">
        <v>21</v>
      </c>
      <c r="Z180" s="3" t="s">
        <v>13</v>
      </c>
      <c r="AA180" s="3" t="s">
        <v>9</v>
      </c>
      <c r="AB180" s="4" t="s">
        <v>17</v>
      </c>
      <c r="AC180" s="4" t="s">
        <v>18</v>
      </c>
      <c r="AD180" s="4" t="s">
        <v>19</v>
      </c>
      <c r="AE180" s="4" t="s">
        <v>20</v>
      </c>
      <c r="AF180" s="4" t="s">
        <v>21</v>
      </c>
      <c r="AH180" s="3" t="s">
        <v>13</v>
      </c>
      <c r="AI180" s="3" t="s">
        <v>9</v>
      </c>
      <c r="AJ180" s="4" t="s">
        <v>17</v>
      </c>
      <c r="AK180" s="4" t="s">
        <v>18</v>
      </c>
      <c r="AL180" s="4" t="s">
        <v>19</v>
      </c>
      <c r="AM180" s="4" t="s">
        <v>20</v>
      </c>
      <c r="AN180" s="4" t="s">
        <v>21</v>
      </c>
    </row>
    <row r="181" spans="2:40" hidden="1">
      <c r="B181" s="6" t="s">
        <v>11</v>
      </c>
      <c r="C181" s="6">
        <f>SUM(D181:H181)</f>
        <v>0</v>
      </c>
      <c r="D181" s="6">
        <f>COUNTIFS('학생-입력대장'!$B$2:$B$1001,"1",'학생-입력대장'!$AE$2:$AE$1001,"1")</f>
        <v>0</v>
      </c>
      <c r="E181" s="6">
        <f>COUNTIFS('학생-입력대장'!$B$2:$B$1001,"1",'학생-입력대장'!$AE$2:$AE$1001,"2")</f>
        <v>0</v>
      </c>
      <c r="F181" s="6">
        <f>COUNTIFS('학생-입력대장'!$B$2:$B$1001,"1",'학생-입력대장'!$AE$2:$AE$1001,"3")</f>
        <v>0</v>
      </c>
      <c r="G181" s="6">
        <f>COUNTIFS('학생-입력대장'!$B$2:$B$1001,"1",'학생-입력대장'!$AE$2:$AE$1001,"4")</f>
        <v>0</v>
      </c>
      <c r="H181" s="6">
        <f>COUNTIFS('학생-입력대장'!$B$2:$B$1001,"1",'학생-입력대장'!$AE$2:$AE$1001,"5")</f>
        <v>0</v>
      </c>
      <c r="J181" s="6" t="s">
        <v>11</v>
      </c>
      <c r="K181" s="6">
        <f>SUM(L181:P181)</f>
        <v>0</v>
      </c>
      <c r="L181" s="6">
        <f>COUNTIFS('학생-입력대장'!$B$2:$B$1001,"1",'학생-입력대장'!$AF$2:$AF$1001,"1")</f>
        <v>0</v>
      </c>
      <c r="M181" s="6">
        <f>COUNTIFS('학생-입력대장'!$B$2:$B$1001,"1",'학생-입력대장'!$AF$2:$AF$1001,"2")</f>
        <v>0</v>
      </c>
      <c r="N181" s="6">
        <f>COUNTIFS('학생-입력대장'!$B$2:$B$1001,"1",'학생-입력대장'!$AF$2:$AF$1001,"3")</f>
        <v>0</v>
      </c>
      <c r="O181" s="6">
        <f>COUNTIFS('학생-입력대장'!$B$2:$B$1001,"1",'학생-입력대장'!$AF$2:$AF$1001,"4")</f>
        <v>0</v>
      </c>
      <c r="P181" s="6">
        <f>COUNTIFS('학생-입력대장'!$B$2:$B$1001,"1",'학생-입력대장'!$AF$2:$AF$1001,"5")</f>
        <v>0</v>
      </c>
      <c r="R181" s="6" t="s">
        <v>11</v>
      </c>
      <c r="S181" s="6">
        <f>SUM(T181:X181)</f>
        <v>0</v>
      </c>
      <c r="T181" s="6">
        <f>COUNTIFS('학생-입력대장'!$B$2:$B$1001,"1",'학생-입력대장'!$AG$2:$AG$1001,"1")</f>
        <v>0</v>
      </c>
      <c r="U181" s="6">
        <f>COUNTIFS('학생-입력대장'!$B$2:$B$1001,"1",'학생-입력대장'!$AG$2:$AG$1001,"2")</f>
        <v>0</v>
      </c>
      <c r="V181" s="6">
        <f>COUNTIFS('학생-입력대장'!$B$2:$B$1001,"1",'학생-입력대장'!$AG$2:$AG$1001,"3")</f>
        <v>0</v>
      </c>
      <c r="W181" s="6">
        <f>COUNTIFS('학생-입력대장'!$B$2:$B$1001,"1",'학생-입력대장'!$AG$2:$AG$1001,"4")</f>
        <v>0</v>
      </c>
      <c r="X181" s="6">
        <f>COUNTIFS('학생-입력대장'!$B$2:$B$1001,"1",'학생-입력대장'!$AG$2:$AG$1001,"5")</f>
        <v>0</v>
      </c>
      <c r="Z181" s="6" t="s">
        <v>11</v>
      </c>
      <c r="AA181" s="6">
        <f>SUM(AB181:AF181)</f>
        <v>0</v>
      </c>
      <c r="AB181" s="6">
        <f>COUNTIFS('학생-입력대장'!$B$2:$B$1001,"1",'학생-입력대장'!$AH$2:$AH$1001,"1")</f>
        <v>0</v>
      </c>
      <c r="AC181" s="6">
        <f>COUNTIFS('학생-입력대장'!$B$2:$B$1001,"1",'학생-입력대장'!$AH$2:$AH$1001,"2")</f>
        <v>0</v>
      </c>
      <c r="AD181" s="6">
        <f>COUNTIFS('학생-입력대장'!$B$2:$B$1001,"1",'학생-입력대장'!$AH$2:$AH$1001,"3")</f>
        <v>0</v>
      </c>
      <c r="AE181" s="6">
        <f>COUNTIFS('학생-입력대장'!$B$2:$B$1001,"1",'학생-입력대장'!$AH$2:$AH$1001,"4")</f>
        <v>0</v>
      </c>
      <c r="AF181" s="6">
        <f>COUNTIFS('학생-입력대장'!$B$2:$B$1001,"1",'학생-입력대장'!$AH$2:$AH$1001,"5")</f>
        <v>0</v>
      </c>
      <c r="AH181" s="6" t="s">
        <v>11</v>
      </c>
      <c r="AI181" s="6">
        <f>SUM(AJ181:AN181)</f>
        <v>0</v>
      </c>
      <c r="AJ181" s="6">
        <f>COUNTIFS('학생-입력대장'!$B$2:$B$1001,"1",'학생-입력대장'!$AI$2:$AI$1001,"1")</f>
        <v>0</v>
      </c>
      <c r="AK181" s="6">
        <f>COUNTIFS('학생-입력대장'!$B$2:$B$1001,"1",'학생-입력대장'!$AI$2:$AI$1001,"2")</f>
        <v>0</v>
      </c>
      <c r="AL181" s="6">
        <f>COUNTIFS('학생-입력대장'!$B$2:$B$1001,"1",'학생-입력대장'!$AI$2:$AI$1001,"3")</f>
        <v>0</v>
      </c>
      <c r="AM181" s="6">
        <f>COUNTIFS('학생-입력대장'!$B$2:$B$1001,"1",'학생-입력대장'!$AI$2:$AI$1001,"4")</f>
        <v>0</v>
      </c>
      <c r="AN181" s="6">
        <f>COUNTIFS('학생-입력대장'!$B$2:$B$1001,"1",'학생-입력대장'!$AI$2:$AI$1001,"5")</f>
        <v>0</v>
      </c>
    </row>
    <row r="182" spans="2:40" hidden="1">
      <c r="B182" s="6" t="s">
        <v>12</v>
      </c>
      <c r="C182" s="6">
        <f>SUM(D182:H182)</f>
        <v>0</v>
      </c>
      <c r="D182" s="6">
        <f>COUNTIFS('학생-입력대장'!$B$2:$B$1001,"2",'학생-입력대장'!$AE$2:$AE$1001,"1")</f>
        <v>0</v>
      </c>
      <c r="E182" s="6">
        <f>COUNTIFS('학생-입력대장'!$B$2:$B$1001,"2",'학생-입력대장'!$AE$2:$AE$1001,"2")</f>
        <v>0</v>
      </c>
      <c r="F182" s="6">
        <f>COUNTIFS('학생-입력대장'!$B$2:$B$1001,"2",'학생-입력대장'!$AE$2:$AE$1001,"3")</f>
        <v>0</v>
      </c>
      <c r="G182" s="6">
        <f>COUNTIFS('학생-입력대장'!$B$2:$B$1001,"2",'학생-입력대장'!$AE$2:$AE$1001,"4")</f>
        <v>0</v>
      </c>
      <c r="H182" s="6">
        <f>COUNTIFS('학생-입력대장'!$B$2:$B$1001,"2",'학생-입력대장'!$AE$2:$AE$1001,"5")</f>
        <v>0</v>
      </c>
      <c r="J182" s="6" t="s">
        <v>12</v>
      </c>
      <c r="K182" s="6">
        <f>SUM(L182:P182)</f>
        <v>0</v>
      </c>
      <c r="L182" s="6">
        <f>COUNTIFS('학생-입력대장'!$B$2:$B$1001,"2",'학생-입력대장'!$AF$2:$AF$1001,"1")</f>
        <v>0</v>
      </c>
      <c r="M182" s="6">
        <f>COUNTIFS('학생-입력대장'!$B$2:$B$1001,"2",'학생-입력대장'!$AF$2:$AF$1001,"2")</f>
        <v>0</v>
      </c>
      <c r="N182" s="6">
        <f>COUNTIFS('학생-입력대장'!$B$2:$B$1001,"2",'학생-입력대장'!$AF$2:$AF$1001,"3")</f>
        <v>0</v>
      </c>
      <c r="O182" s="6">
        <f>COUNTIFS('학생-입력대장'!$B$2:$B$1001,"2",'학생-입력대장'!$AF$2:$AF$1001,"4")</f>
        <v>0</v>
      </c>
      <c r="P182" s="6">
        <f>COUNTIFS('학생-입력대장'!$B$2:$B$1001,"2",'학생-입력대장'!$AF$2:$AF$1001,"5")</f>
        <v>0</v>
      </c>
      <c r="R182" s="6" t="s">
        <v>12</v>
      </c>
      <c r="S182" s="6">
        <f>SUM(T182:X182)</f>
        <v>0</v>
      </c>
      <c r="T182" s="6">
        <f>COUNTIFS('학생-입력대장'!$B$2:$B$1001,"2",'학생-입력대장'!$AG$2:$AG$1001,"1")</f>
        <v>0</v>
      </c>
      <c r="U182" s="6">
        <f>COUNTIFS('학생-입력대장'!$B$2:$B$1001,"2",'학생-입력대장'!$AG$2:$AG$1001,"2")</f>
        <v>0</v>
      </c>
      <c r="V182" s="6">
        <f>COUNTIFS('학생-입력대장'!$B$2:$B$1001,"2",'학생-입력대장'!$AG$2:$AG$1001,"3")</f>
        <v>0</v>
      </c>
      <c r="W182" s="6">
        <f>COUNTIFS('학생-입력대장'!$B$2:$B$1001,"2",'학생-입력대장'!$AG$2:$AG$1001,"4")</f>
        <v>0</v>
      </c>
      <c r="X182" s="6">
        <f>COUNTIFS('학생-입력대장'!$B$2:$B$1001,"2",'학생-입력대장'!$AG$2:$AG$1001,"5")</f>
        <v>0</v>
      </c>
      <c r="Z182" s="6" t="s">
        <v>12</v>
      </c>
      <c r="AA182" s="6">
        <f>SUM(AB182:AF182)</f>
        <v>0</v>
      </c>
      <c r="AB182" s="6">
        <f>COUNTIFS('학생-입력대장'!$B$2:$B$1001,"2",'학생-입력대장'!$AH$2:$AH$1001,"1")</f>
        <v>0</v>
      </c>
      <c r="AC182" s="6">
        <f>COUNTIFS('학생-입력대장'!$B$2:$B$1001,"2",'학생-입력대장'!$AH$2:$AH$1001,"2")</f>
        <v>0</v>
      </c>
      <c r="AD182" s="6">
        <f>COUNTIFS('학생-입력대장'!$B$2:$B$1001,"2",'학생-입력대장'!$AH$2:$AH$1001,"3")</f>
        <v>0</v>
      </c>
      <c r="AE182" s="6">
        <f>COUNTIFS('학생-입력대장'!$B$2:$B$1001,"2",'학생-입력대장'!$AH$2:$AH$1001,"4")</f>
        <v>0</v>
      </c>
      <c r="AF182" s="6">
        <f>COUNTIFS('학생-입력대장'!$B$2:$B$1001,"2",'학생-입력대장'!$AH$2:$AH$1001,"5")</f>
        <v>0</v>
      </c>
      <c r="AH182" s="6" t="s">
        <v>12</v>
      </c>
      <c r="AI182" s="6">
        <f>SUM(AJ182:AN182)</f>
        <v>0</v>
      </c>
      <c r="AJ182" s="6">
        <f>COUNTIFS('학생-입력대장'!$B$2:$B$1001,"2",'학생-입력대장'!$AI$2:$AI$1001,"1")</f>
        <v>0</v>
      </c>
      <c r="AK182" s="6">
        <f>COUNTIFS('학생-입력대장'!$B$2:$B$1001,"2",'학생-입력대장'!$AI$2:$AI$1001,"2")</f>
        <v>0</v>
      </c>
      <c r="AL182" s="6">
        <f>COUNTIFS('학생-입력대장'!$B$2:$B$1001,"2",'학생-입력대장'!$AI$2:$AI$1001,"3")</f>
        <v>0</v>
      </c>
      <c r="AM182" s="6">
        <f>COUNTIFS('학생-입력대장'!$B$2:$B$1001,"2",'학생-입력대장'!$AI$2:$AI$1001,"4")</f>
        <v>0</v>
      </c>
      <c r="AN182" s="6">
        <f>COUNTIFS('학생-입력대장'!$B$2:$B$1001,"2",'학생-입력대장'!$AI$2:$AI$1001,"5")</f>
        <v>0</v>
      </c>
    </row>
    <row r="183" spans="2:40" hidden="1">
      <c r="B183" s="26" t="s">
        <v>41</v>
      </c>
      <c r="C183" s="6">
        <f t="shared" ref="C183:C185" si="24">SUM(D183:H183)</f>
        <v>0</v>
      </c>
      <c r="D183" s="6">
        <f>COUNTIFS('학생-입력대장'!$C$2:$C$1001,"1",'학생-입력대장'!$AE$2:$AE$1001,"1")</f>
        <v>0</v>
      </c>
      <c r="E183" s="6">
        <f>COUNTIFS('학생-입력대장'!$C$2:$C$1001,"1",'학생-입력대장'!$AE$2:$AE$1001,"2")</f>
        <v>0</v>
      </c>
      <c r="F183" s="6">
        <f>COUNTIFS('학생-입력대장'!$C$2:$C$1001,"1",'학생-입력대장'!$AE$2:$AE$1001,"3")</f>
        <v>0</v>
      </c>
      <c r="G183" s="6">
        <f>COUNTIFS('학생-입력대장'!$C$2:$C$1001,"1",'학생-입력대장'!$AE$2:$AE$1001,"4")</f>
        <v>0</v>
      </c>
      <c r="H183" s="6">
        <f>COUNTIFS('학생-입력대장'!$C$2:$C$1001,"1",'학생-입력대장'!$AE$2:$AE$1001,"5")</f>
        <v>0</v>
      </c>
      <c r="J183" s="26" t="s">
        <v>41</v>
      </c>
      <c r="K183" s="6">
        <f t="shared" ref="K183:K185" si="25">SUM(L183:P183)</f>
        <v>0</v>
      </c>
      <c r="L183" s="6">
        <f>COUNTIFS('학생-입력대장'!$C$2:$C$1001,"1",'학생-입력대장'!$AF$2:$AF$1001,"1")</f>
        <v>0</v>
      </c>
      <c r="M183" s="6">
        <f>COUNTIFS('학생-입력대장'!$C$2:$C$1001,"1",'학생-입력대장'!$AF$2:$AF$1001,"2")</f>
        <v>0</v>
      </c>
      <c r="N183" s="6">
        <f>COUNTIFS('학생-입력대장'!$C$2:$C$1001,"1",'학생-입력대장'!$AF$2:$AF$1001,"3")</f>
        <v>0</v>
      </c>
      <c r="O183" s="6">
        <f>COUNTIFS('학생-입력대장'!$C$2:$C$1001,"1",'학생-입력대장'!$AF$2:$AF$1001,"4")</f>
        <v>0</v>
      </c>
      <c r="P183" s="6">
        <f>COUNTIFS('학생-입력대장'!$C$2:$C$1001,"1",'학생-입력대장'!$AF$2:$AF$1001,"5")</f>
        <v>0</v>
      </c>
      <c r="R183" s="26" t="s">
        <v>41</v>
      </c>
      <c r="S183" s="6">
        <f t="shared" ref="S183:S185" si="26">SUM(T183:X183)</f>
        <v>0</v>
      </c>
      <c r="T183" s="6">
        <f>COUNTIFS('학생-입력대장'!$C$2:$C$1001,"1",'학생-입력대장'!$AG$2:$AG$1001,"1")</f>
        <v>0</v>
      </c>
      <c r="U183" s="6">
        <f>COUNTIFS('학생-입력대장'!$C$2:$C$1001,"1",'학생-입력대장'!$AG$2:$AG$1001,"2")</f>
        <v>0</v>
      </c>
      <c r="V183" s="6">
        <f>COUNTIFS('학생-입력대장'!$C$2:$C$1001,"1",'학생-입력대장'!$AG$2:$AG$1001,"3")</f>
        <v>0</v>
      </c>
      <c r="W183" s="6">
        <f>COUNTIFS('학생-입력대장'!$C$2:$C$1001,"1",'학생-입력대장'!$AG$2:$AG$1001,"4")</f>
        <v>0</v>
      </c>
      <c r="X183" s="6">
        <f>COUNTIFS('학생-입력대장'!$C$2:$C$1001,"1",'학생-입력대장'!$AG$2:$AG$1001,"5")</f>
        <v>0</v>
      </c>
      <c r="Z183" s="26" t="s">
        <v>41</v>
      </c>
      <c r="AA183" s="6">
        <f t="shared" ref="AA183:AA185" si="27">SUM(AB183:AF183)</f>
        <v>0</v>
      </c>
      <c r="AB183" s="6">
        <f>COUNTIFS('학생-입력대장'!$C$2:$C$1001,"1",'학생-입력대장'!$AH$2:$AH$1001,"1")</f>
        <v>0</v>
      </c>
      <c r="AC183" s="6">
        <f>COUNTIFS('학생-입력대장'!$C$2:$C$1001,"1",'학생-입력대장'!$AH$2:$AH$1001,"2")</f>
        <v>0</v>
      </c>
      <c r="AD183" s="6">
        <f>COUNTIFS('학생-입력대장'!$C$2:$C$1001,"1",'학생-입력대장'!$AH$2:$AH$1001,"3")</f>
        <v>0</v>
      </c>
      <c r="AE183" s="6">
        <f>COUNTIFS('학생-입력대장'!$C$2:$C$1001,"1",'학생-입력대장'!$AH$2:$AH$1001,"4")</f>
        <v>0</v>
      </c>
      <c r="AF183" s="6">
        <f>COUNTIFS('학생-입력대장'!$C$2:$C$1001,"1",'학생-입력대장'!$AH$2:$AH$1001,"5")</f>
        <v>0</v>
      </c>
      <c r="AH183" s="26" t="s">
        <v>41</v>
      </c>
      <c r="AI183" s="6">
        <f t="shared" ref="AI183:AI185" si="28">SUM(AJ183:AN183)</f>
        <v>0</v>
      </c>
      <c r="AJ183" s="6">
        <f>COUNTIFS('학생-입력대장'!$C$2:$C$1001,"1",'학생-입력대장'!$AI$2:$AI$1001,"1")</f>
        <v>0</v>
      </c>
      <c r="AK183" s="6">
        <f>COUNTIFS('학생-입력대장'!$C$2:$C$1001,"1",'학생-입력대장'!$AI$2:$AI$1001,"2")</f>
        <v>0</v>
      </c>
      <c r="AL183" s="6">
        <f>COUNTIFS('학생-입력대장'!$C$2:$C$1001,"1",'학생-입력대장'!$AI$2:$AI$1001,"3")</f>
        <v>0</v>
      </c>
      <c r="AM183" s="6">
        <f>COUNTIFS('학생-입력대장'!$C$2:$C$1001,"1",'학생-입력대장'!$AI$2:$AI$1001,"4")</f>
        <v>0</v>
      </c>
      <c r="AN183" s="6">
        <f>COUNTIFS('학생-입력대장'!$C$2:$C$1001,"1",'학생-입력대장'!$AI$2:$AI$1001,"5")</f>
        <v>0</v>
      </c>
    </row>
    <row r="184" spans="2:40" hidden="1">
      <c r="B184" s="26" t="s">
        <v>42</v>
      </c>
      <c r="C184" s="6">
        <f t="shared" si="24"/>
        <v>0</v>
      </c>
      <c r="D184" s="6">
        <f>COUNTIFS('학생-입력대장'!$C$2:$C$1001,"2",'학생-입력대장'!$AE$2:$AE$1001,"1")</f>
        <v>0</v>
      </c>
      <c r="E184" s="6">
        <f>COUNTIFS('학생-입력대장'!$C$2:$C$1001,"2",'학생-입력대장'!$AE$2:$AE$1001,"2")</f>
        <v>0</v>
      </c>
      <c r="F184" s="6">
        <f>COUNTIFS('학생-입력대장'!$C$2:$C$1001,"2",'학생-입력대장'!$AE$2:$AE$1001,"3")</f>
        <v>0</v>
      </c>
      <c r="G184" s="6">
        <f>COUNTIFS('학생-입력대장'!$C$2:$C$1001,"2",'학생-입력대장'!$AE$2:$AE$1001,"4")</f>
        <v>0</v>
      </c>
      <c r="H184" s="6">
        <f>COUNTIFS('학생-입력대장'!$C$2:$C$1001,"2",'학생-입력대장'!$AE$2:$AE$1001,"5")</f>
        <v>0</v>
      </c>
      <c r="J184" s="26" t="s">
        <v>42</v>
      </c>
      <c r="K184" s="6">
        <f t="shared" si="25"/>
        <v>0</v>
      </c>
      <c r="L184" s="6">
        <f>COUNTIFS('학생-입력대장'!$C$2:$C$1001,"2",'학생-입력대장'!$AF$2:$AF$1001,"1")</f>
        <v>0</v>
      </c>
      <c r="M184" s="6">
        <f>COUNTIFS('학생-입력대장'!$C$2:$C$1001,"2",'학생-입력대장'!$AF$2:$AF$1001,"2")</f>
        <v>0</v>
      </c>
      <c r="N184" s="6">
        <f>COUNTIFS('학생-입력대장'!$C$2:$C$1001,"2",'학생-입력대장'!$AF$2:$AF$1001,"3")</f>
        <v>0</v>
      </c>
      <c r="O184" s="6">
        <f>COUNTIFS('학생-입력대장'!$C$2:$C$1001,"2",'학생-입력대장'!$AF$2:$AF$1001,"4")</f>
        <v>0</v>
      </c>
      <c r="P184" s="6">
        <f>COUNTIFS('학생-입력대장'!$C$2:$C$1001,"2",'학생-입력대장'!$AF$2:$AF$1001,"5")</f>
        <v>0</v>
      </c>
      <c r="R184" s="26" t="s">
        <v>42</v>
      </c>
      <c r="S184" s="6">
        <f t="shared" si="26"/>
        <v>0</v>
      </c>
      <c r="T184" s="6">
        <f>COUNTIFS('학생-입력대장'!$C$2:$C$1001,"2",'학생-입력대장'!$AG$2:$AG$1001,"1")</f>
        <v>0</v>
      </c>
      <c r="U184" s="6">
        <f>COUNTIFS('학생-입력대장'!$C$2:$C$1001,"2",'학생-입력대장'!$AG$2:$AG$1001,"2")</f>
        <v>0</v>
      </c>
      <c r="V184" s="6">
        <f>COUNTIFS('학생-입력대장'!$C$2:$C$1001,"2",'학생-입력대장'!$AG$2:$AG$1001,"3")</f>
        <v>0</v>
      </c>
      <c r="W184" s="6">
        <f>COUNTIFS('학생-입력대장'!$C$2:$C$1001,"2",'학생-입력대장'!$AG$2:$AG$1001,"4")</f>
        <v>0</v>
      </c>
      <c r="X184" s="6">
        <f>COUNTIFS('학생-입력대장'!$C$2:$C$1001,"2",'학생-입력대장'!$AG$2:$AG$1001,"5")</f>
        <v>0</v>
      </c>
      <c r="Z184" s="26" t="s">
        <v>42</v>
      </c>
      <c r="AA184" s="6">
        <f t="shared" si="27"/>
        <v>0</v>
      </c>
      <c r="AB184" s="6">
        <f>COUNTIFS('학생-입력대장'!$C$2:$C$1001,"2",'학생-입력대장'!$AH$2:$AH$1001,"1")</f>
        <v>0</v>
      </c>
      <c r="AC184" s="6">
        <f>COUNTIFS('학생-입력대장'!$C$2:$C$1001,"2",'학생-입력대장'!$AH$2:$AH$1001,"2")</f>
        <v>0</v>
      </c>
      <c r="AD184" s="6">
        <f>COUNTIFS('학생-입력대장'!$C$2:$C$1001,"2",'학생-입력대장'!$AH$2:$AH$1001,"3")</f>
        <v>0</v>
      </c>
      <c r="AE184" s="6">
        <f>COUNTIFS('학생-입력대장'!$C$2:$C$1001,"2",'학생-입력대장'!$AH$2:$AH$1001,"4")</f>
        <v>0</v>
      </c>
      <c r="AF184" s="6">
        <f>COUNTIFS('학생-입력대장'!$C$2:$C$1001,"2",'학생-입력대장'!$AH$2:$AH$1001,"5")</f>
        <v>0</v>
      </c>
      <c r="AH184" s="26" t="s">
        <v>42</v>
      </c>
      <c r="AI184" s="6">
        <f t="shared" si="28"/>
        <v>0</v>
      </c>
      <c r="AJ184" s="6">
        <f>COUNTIFS('학생-입력대장'!$C$2:$C$1001,"2",'학생-입력대장'!$AI$2:$AI$1001,"1")</f>
        <v>0</v>
      </c>
      <c r="AK184" s="6">
        <f>COUNTIFS('학생-입력대장'!$C$2:$C$1001,"2",'학생-입력대장'!$AI$2:$AI$1001,"2")</f>
        <v>0</v>
      </c>
      <c r="AL184" s="6">
        <f>COUNTIFS('학생-입력대장'!$C$2:$C$1001,"2",'학생-입력대장'!$AI$2:$AI$1001,"3")</f>
        <v>0</v>
      </c>
      <c r="AM184" s="6">
        <f>COUNTIFS('학생-입력대장'!$C$2:$C$1001,"2",'학생-입력대장'!$AI$2:$AI$1001,"4")</f>
        <v>0</v>
      </c>
      <c r="AN184" s="6">
        <f>COUNTIFS('학생-입력대장'!$C$2:$C$1001,"2",'학생-입력대장'!$AI$2:$AI$1001,"5")</f>
        <v>0</v>
      </c>
    </row>
    <row r="185" spans="2:40" hidden="1">
      <c r="B185" s="68" t="s">
        <v>43</v>
      </c>
      <c r="C185" s="69">
        <f t="shared" si="24"/>
        <v>0</v>
      </c>
      <c r="D185" s="69">
        <f>COUNTIFS('학생-입력대장'!$C$2:$C$1001,"3",'학생-입력대장'!$AE$2:$AE$1001,"1")</f>
        <v>0</v>
      </c>
      <c r="E185" s="69">
        <f>COUNTIFS('학생-입력대장'!$C$2:$C$1001,"3",'학생-입력대장'!$AE$2:$AE$1001,"2")</f>
        <v>0</v>
      </c>
      <c r="F185" s="69">
        <f>COUNTIFS('학생-입력대장'!$C$2:$C$1001,"3",'학생-입력대장'!$AE$2:$AE$1001,"3")</f>
        <v>0</v>
      </c>
      <c r="G185" s="69">
        <f>COUNTIFS('학생-입력대장'!$C$2:$C$1001,"3",'학생-입력대장'!$AE$2:$AE$1001,"4")</f>
        <v>0</v>
      </c>
      <c r="H185" s="69">
        <f>COUNTIFS('학생-입력대장'!$C$2:$C$1001,"3",'학생-입력대장'!$AE$2:$AE$1001,"5")</f>
        <v>0</v>
      </c>
      <c r="J185" s="68" t="s">
        <v>43</v>
      </c>
      <c r="K185" s="69">
        <f t="shared" si="25"/>
        <v>0</v>
      </c>
      <c r="L185" s="69">
        <f>COUNTIFS('학생-입력대장'!$C$2:$C$1001,"3",'학생-입력대장'!$AF$2:$AF$1001,"1")</f>
        <v>0</v>
      </c>
      <c r="M185" s="69">
        <f>COUNTIFS('학생-입력대장'!$C$2:$C$1001,"3",'학생-입력대장'!$AF$2:$AF$1001,"2")</f>
        <v>0</v>
      </c>
      <c r="N185" s="69">
        <f>COUNTIFS('학생-입력대장'!$C$2:$C$1001,"3",'학생-입력대장'!$AF$2:$AF$1001,"3")</f>
        <v>0</v>
      </c>
      <c r="O185" s="69">
        <f>COUNTIFS('학생-입력대장'!$C$2:$C$1001,"3",'학생-입력대장'!$AF$2:$AF$1001,"4")</f>
        <v>0</v>
      </c>
      <c r="P185" s="6">
        <f>COUNTIFS('학생-입력대장'!$C$2:$C$1001,"3",'학생-입력대장'!$AF$2:$AF$1001,"5")</f>
        <v>0</v>
      </c>
      <c r="R185" s="26" t="s">
        <v>43</v>
      </c>
      <c r="S185" s="6">
        <f t="shared" si="26"/>
        <v>0</v>
      </c>
      <c r="T185" s="6">
        <f>COUNTIFS('학생-입력대장'!$C$2:$C$1001,"3",'학생-입력대장'!$AG$2:$AG$1001,"1")</f>
        <v>0</v>
      </c>
      <c r="U185" s="6">
        <f>COUNTIFS('학생-입력대장'!$C$2:$C$1001,"3",'학생-입력대장'!$AG$2:$AG$1001,"2")</f>
        <v>0</v>
      </c>
      <c r="V185" s="6">
        <f>COUNTIFS('학생-입력대장'!$C$2:$C$1001,"3",'학생-입력대장'!$AG$2:$AG$1001,"3")</f>
        <v>0</v>
      </c>
      <c r="W185" s="6">
        <f>COUNTIFS('학생-입력대장'!$C$2:$C$1001,"3",'학생-입력대장'!$AG$2:$AG$1001,"4")</f>
        <v>0</v>
      </c>
      <c r="X185" s="6">
        <f>COUNTIFS('학생-입력대장'!$C$2:$C$1001,"3",'학생-입력대장'!$AG$2:$AG$1001,"5")</f>
        <v>0</v>
      </c>
      <c r="Z185" s="26" t="s">
        <v>43</v>
      </c>
      <c r="AA185" s="6">
        <f t="shared" si="27"/>
        <v>0</v>
      </c>
      <c r="AB185" s="6">
        <f>COUNTIFS('학생-입력대장'!$C$2:$C$1001,"3",'학생-입력대장'!$AH$2:$AH$1001,"1")</f>
        <v>0</v>
      </c>
      <c r="AC185" s="6">
        <f>COUNTIFS('학생-입력대장'!$C$2:$C$1001,"3",'학생-입력대장'!$AH$2:$AH$1001,"2")</f>
        <v>0</v>
      </c>
      <c r="AD185" s="6">
        <f>COUNTIFS('학생-입력대장'!$C$2:$C$1001,"3",'학생-입력대장'!$AH$2:$AH$1001,"3")</f>
        <v>0</v>
      </c>
      <c r="AE185" s="6">
        <f>COUNTIFS('학생-입력대장'!$C$2:$C$1001,"3",'학생-입력대장'!$AH$2:$AH$1001,"4")</f>
        <v>0</v>
      </c>
      <c r="AF185" s="6">
        <f>COUNTIFS('학생-입력대장'!$C$2:$C$1001,"3",'학생-입력대장'!$AH$2:$AH$1001,"5")</f>
        <v>0</v>
      </c>
      <c r="AH185" s="26" t="s">
        <v>43</v>
      </c>
      <c r="AI185" s="6">
        <f t="shared" si="28"/>
        <v>0</v>
      </c>
      <c r="AJ185" s="6">
        <f>COUNTIFS('학생-입력대장'!$C$2:$C$1001,"3",'학생-입력대장'!$AI$2:$AI$1001,"1")</f>
        <v>0</v>
      </c>
      <c r="AK185" s="6">
        <f>COUNTIFS('학생-입력대장'!$C$2:$C$1001,"3",'학생-입력대장'!$AI$2:$AI$1001,"2")</f>
        <v>0</v>
      </c>
      <c r="AL185" s="6">
        <f>COUNTIFS('학생-입력대장'!$C$2:$C$1001,"3",'학생-입력대장'!$AI$2:$AI$1001,"3")</f>
        <v>0</v>
      </c>
      <c r="AM185" s="6">
        <f>COUNTIFS('학생-입력대장'!$C$2:$C$1001,"3",'학생-입력대장'!$AI$2:$AI$1001,"4")</f>
        <v>0</v>
      </c>
      <c r="AN185" s="6">
        <f>COUNTIFS('학생-입력대장'!$C$2:$C$1001,"3",'학생-입력대장'!$AI$2:$AI$1001,"5")</f>
        <v>0</v>
      </c>
    </row>
    <row r="186" spans="2:40">
      <c r="B186" s="150" t="s">
        <v>170</v>
      </c>
      <c r="C186" s="151"/>
      <c r="D186" s="151"/>
      <c r="E186" s="151"/>
      <c r="F186" s="151"/>
      <c r="G186" s="151"/>
      <c r="H186" s="166"/>
    </row>
    <row r="187" spans="2:40">
      <c r="B187" s="153"/>
      <c r="C187" s="154"/>
      <c r="D187" s="154"/>
      <c r="E187" s="154"/>
      <c r="F187" s="154"/>
      <c r="G187" s="154"/>
      <c r="H187" s="167"/>
    </row>
    <row r="188" spans="2:40" ht="99">
      <c r="B188" s="55" t="s">
        <v>13</v>
      </c>
      <c r="C188" s="3" t="s">
        <v>9</v>
      </c>
      <c r="D188" s="4" t="s">
        <v>97</v>
      </c>
      <c r="E188" s="4" t="s">
        <v>98</v>
      </c>
      <c r="F188" s="4" t="s">
        <v>99</v>
      </c>
      <c r="G188" s="4" t="s">
        <v>100</v>
      </c>
      <c r="H188" s="4" t="s">
        <v>69</v>
      </c>
    </row>
    <row r="189" spans="2:40" ht="45" customHeight="1">
      <c r="B189" s="86" t="s">
        <v>22</v>
      </c>
      <c r="C189" s="87">
        <f>D189+E189+F189+G189+H189</f>
        <v>587</v>
      </c>
      <c r="D189" s="87">
        <v>159</v>
      </c>
      <c r="E189" s="87">
        <v>173</v>
      </c>
      <c r="F189" s="87">
        <v>137</v>
      </c>
      <c r="G189" s="87">
        <v>50</v>
      </c>
      <c r="H189" s="87">
        <v>68</v>
      </c>
    </row>
    <row r="190" spans="2:40" hidden="1">
      <c r="B190" s="57" t="s">
        <v>11</v>
      </c>
      <c r="C190" s="6">
        <f t="shared" ref="C190:H190" si="29">SUM(C181,K181,S181,AA181,AI181)</f>
        <v>0</v>
      </c>
      <c r="D190" s="6">
        <f t="shared" si="29"/>
        <v>0</v>
      </c>
      <c r="E190" s="6">
        <f t="shared" si="29"/>
        <v>0</v>
      </c>
      <c r="F190" s="6">
        <f t="shared" si="29"/>
        <v>0</v>
      </c>
      <c r="G190" s="6">
        <f t="shared" si="29"/>
        <v>0</v>
      </c>
      <c r="H190" s="6">
        <f t="shared" si="29"/>
        <v>0</v>
      </c>
    </row>
    <row r="191" spans="2:40" hidden="1">
      <c r="B191" s="57" t="s">
        <v>12</v>
      </c>
      <c r="C191" s="6">
        <f>SUM(C182,K182,S182,AA182,AI182)</f>
        <v>0</v>
      </c>
      <c r="D191" s="6">
        <f t="shared" ref="D191:H191" si="30">SUM(D182,L182,T182,AB182,AJ182)</f>
        <v>0</v>
      </c>
      <c r="E191" s="6">
        <f t="shared" si="30"/>
        <v>0</v>
      </c>
      <c r="F191" s="6">
        <f t="shared" si="30"/>
        <v>0</v>
      </c>
      <c r="G191" s="6">
        <f t="shared" si="30"/>
        <v>0</v>
      </c>
      <c r="H191" s="6">
        <f t="shared" si="30"/>
        <v>0</v>
      </c>
    </row>
    <row r="192" spans="2:40">
      <c r="B192" s="84"/>
      <c r="C192" s="84"/>
      <c r="D192" s="84"/>
      <c r="E192" s="84"/>
      <c r="F192" s="84"/>
      <c r="G192" s="84"/>
      <c r="H192" s="84"/>
    </row>
    <row r="193" spans="2:40" ht="56.25" customHeight="1">
      <c r="B193" s="84"/>
      <c r="C193" s="84"/>
      <c r="D193" s="84"/>
      <c r="E193" s="84"/>
      <c r="F193" s="84"/>
      <c r="G193" s="84"/>
      <c r="H193" s="84"/>
    </row>
    <row r="194" spans="2:40" ht="17.25" thickBot="1"/>
    <row r="195" spans="2:40" hidden="1"/>
    <row r="196" spans="2:40" hidden="1"/>
    <row r="197" spans="2:40" hidden="1">
      <c r="B197" s="156" t="s">
        <v>70</v>
      </c>
      <c r="C197" s="157"/>
      <c r="D197" s="157"/>
      <c r="E197" s="157"/>
      <c r="F197" s="157"/>
      <c r="G197" s="157"/>
      <c r="H197" s="158"/>
      <c r="J197" s="156" t="s">
        <v>71</v>
      </c>
      <c r="K197" s="157"/>
      <c r="L197" s="157"/>
      <c r="M197" s="157"/>
      <c r="N197" s="157"/>
      <c r="O197" s="157"/>
      <c r="P197" s="158"/>
      <c r="R197" s="156" t="s">
        <v>72</v>
      </c>
      <c r="S197" s="157"/>
      <c r="T197" s="157"/>
      <c r="U197" s="157"/>
      <c r="V197" s="157"/>
      <c r="W197" s="157"/>
      <c r="X197" s="158"/>
      <c r="Z197" s="156" t="s">
        <v>73</v>
      </c>
      <c r="AA197" s="157"/>
      <c r="AB197" s="157"/>
      <c r="AC197" s="157"/>
      <c r="AD197" s="157"/>
      <c r="AE197" s="157"/>
      <c r="AF197" s="158"/>
      <c r="AH197" s="156" t="s">
        <v>74</v>
      </c>
      <c r="AI197" s="157"/>
      <c r="AJ197" s="157"/>
      <c r="AK197" s="157"/>
      <c r="AL197" s="157"/>
      <c r="AM197" s="157"/>
      <c r="AN197" s="158"/>
    </row>
    <row r="198" spans="2:40" hidden="1">
      <c r="B198" s="3" t="s">
        <v>13</v>
      </c>
      <c r="C198" s="3" t="s">
        <v>9</v>
      </c>
      <c r="D198" s="4" t="s">
        <v>17</v>
      </c>
      <c r="E198" s="4" t="s">
        <v>18</v>
      </c>
      <c r="F198" s="4" t="s">
        <v>19</v>
      </c>
      <c r="G198" s="4" t="s">
        <v>20</v>
      </c>
      <c r="H198" s="4" t="s">
        <v>21</v>
      </c>
      <c r="J198" s="3" t="s">
        <v>13</v>
      </c>
      <c r="K198" s="3" t="s">
        <v>9</v>
      </c>
      <c r="L198" s="4" t="s">
        <v>17</v>
      </c>
      <c r="M198" s="4" t="s">
        <v>18</v>
      </c>
      <c r="N198" s="4" t="s">
        <v>19</v>
      </c>
      <c r="O198" s="4" t="s">
        <v>20</v>
      </c>
      <c r="P198" s="4" t="s">
        <v>21</v>
      </c>
      <c r="R198" s="3" t="s">
        <v>13</v>
      </c>
      <c r="S198" s="3" t="s">
        <v>9</v>
      </c>
      <c r="T198" s="4" t="s">
        <v>17</v>
      </c>
      <c r="U198" s="4" t="s">
        <v>18</v>
      </c>
      <c r="V198" s="4" t="s">
        <v>19</v>
      </c>
      <c r="W198" s="4" t="s">
        <v>20</v>
      </c>
      <c r="X198" s="4" t="s">
        <v>21</v>
      </c>
      <c r="Z198" s="3" t="s">
        <v>13</v>
      </c>
      <c r="AA198" s="3" t="s">
        <v>9</v>
      </c>
      <c r="AB198" s="4" t="s">
        <v>17</v>
      </c>
      <c r="AC198" s="4" t="s">
        <v>18</v>
      </c>
      <c r="AD198" s="4" t="s">
        <v>19</v>
      </c>
      <c r="AE198" s="4" t="s">
        <v>20</v>
      </c>
      <c r="AF198" s="4" t="s">
        <v>21</v>
      </c>
      <c r="AH198" s="3" t="s">
        <v>13</v>
      </c>
      <c r="AI198" s="3" t="s">
        <v>9</v>
      </c>
      <c r="AJ198" s="4" t="s">
        <v>17</v>
      </c>
      <c r="AK198" s="4" t="s">
        <v>18</v>
      </c>
      <c r="AL198" s="4" t="s">
        <v>19</v>
      </c>
      <c r="AM198" s="4" t="s">
        <v>20</v>
      </c>
      <c r="AN198" s="4" t="s">
        <v>21</v>
      </c>
    </row>
    <row r="199" spans="2:40" hidden="1">
      <c r="B199" s="6" t="s">
        <v>11</v>
      </c>
      <c r="C199" s="6">
        <f>SUM(D199:H199)</f>
        <v>0</v>
      </c>
      <c r="D199" s="6">
        <f>COUNTIFS('학생-입력대장'!$B$2:$B$1001,"1",'학생-입력대장'!$AJ$2:$AJ$1001,"1")</f>
        <v>0</v>
      </c>
      <c r="E199" s="6">
        <f>COUNTIFS('학생-입력대장'!$B$2:$B$1001,"1",'학생-입력대장'!$AJ$2:$AJ$1001,"2")</f>
        <v>0</v>
      </c>
      <c r="F199" s="6">
        <f>COUNTIFS('학생-입력대장'!$B$2:$B$1001,"1",'학생-입력대장'!$AJ$2:$AJ$1001,"3")</f>
        <v>0</v>
      </c>
      <c r="G199" s="6">
        <f>COUNTIFS('학생-입력대장'!$B$2:$B$1001,"1",'학생-입력대장'!$AJ$2:$AJ$1001,"4")</f>
        <v>0</v>
      </c>
      <c r="H199" s="6">
        <f>COUNTIFS('학생-입력대장'!$B$2:$B$1001,"1",'학생-입력대장'!$AJ$2:$AJ$1001,"5")</f>
        <v>0</v>
      </c>
      <c r="J199" s="6" t="s">
        <v>11</v>
      </c>
      <c r="K199" s="6">
        <f>SUM(L199:P199)</f>
        <v>0</v>
      </c>
      <c r="L199" s="6">
        <f>COUNTIFS('학생-입력대장'!$B$2:$B$1001,"1",'학생-입력대장'!$AK$2:$AK$1001,"1")</f>
        <v>0</v>
      </c>
      <c r="M199" s="6">
        <f>COUNTIFS('학생-입력대장'!$B$2:$B$1001,"1",'학생-입력대장'!$AK$2:$AK$1001,"2")</f>
        <v>0</v>
      </c>
      <c r="N199" s="6">
        <f>COUNTIFS('학생-입력대장'!$B$2:$B$1001,"1",'학생-입력대장'!$AK$2:$AK$1001,"3")</f>
        <v>0</v>
      </c>
      <c r="O199" s="6">
        <f>COUNTIFS('학생-입력대장'!$B$2:$B$1001,"1",'학생-입력대장'!$AK$2:$AK$1001,"4")</f>
        <v>0</v>
      </c>
      <c r="P199" s="6">
        <f>COUNTIFS('학생-입력대장'!$B$2:$B$1001,"1",'학생-입력대장'!$AK$2:$AK$1001,"5")</f>
        <v>0</v>
      </c>
      <c r="R199" s="6" t="s">
        <v>11</v>
      </c>
      <c r="S199" s="6">
        <f>SUM(T199:X199)</f>
        <v>0</v>
      </c>
      <c r="T199" s="6">
        <f>COUNTIFS('학생-입력대장'!$B$2:$B$1001,"1",'학생-입력대장'!$AL$2:$AL$1001,"1")</f>
        <v>0</v>
      </c>
      <c r="U199" s="6">
        <f>COUNTIFS('학생-입력대장'!$B$2:$B$1001,"1",'학생-입력대장'!$AL$2:$AL$1001,"2")</f>
        <v>0</v>
      </c>
      <c r="V199" s="6">
        <f>COUNTIFS('학생-입력대장'!$B$2:$B$1001,"1",'학생-입력대장'!$AL$2:$AL$1001,"3")</f>
        <v>0</v>
      </c>
      <c r="W199" s="6">
        <f>COUNTIFS('학생-입력대장'!$B$2:$B$1001,"1",'학생-입력대장'!$AL$2:$AL$1001,"4")</f>
        <v>0</v>
      </c>
      <c r="X199" s="6">
        <f>COUNTIFS('학생-입력대장'!$B$2:$B$1001,"1",'학생-입력대장'!$AL$2:$AL$1001,"5")</f>
        <v>0</v>
      </c>
      <c r="Z199" s="6" t="s">
        <v>11</v>
      </c>
      <c r="AA199" s="6">
        <f>SUM(AB199:AF199)</f>
        <v>0</v>
      </c>
      <c r="AB199" s="6">
        <f>COUNTIFS('학생-입력대장'!$B$2:$B$1001,"1",'학생-입력대장'!$AM$2:$AM$1001,"1")</f>
        <v>0</v>
      </c>
      <c r="AC199" s="6">
        <f>COUNTIFS('학생-입력대장'!$B$2:$B$1001,"1",'학생-입력대장'!$AM$2:$AM$1001,"2")</f>
        <v>0</v>
      </c>
      <c r="AD199" s="6">
        <f>COUNTIFS('학생-입력대장'!$B$2:$B$1001,"1",'학생-입력대장'!$AM$2:$AM$1001,"3")</f>
        <v>0</v>
      </c>
      <c r="AE199" s="6">
        <f>COUNTIFS('학생-입력대장'!$B$2:$B$1001,"1",'학생-입력대장'!$AM$2:$AM$1001,"4")</f>
        <v>0</v>
      </c>
      <c r="AF199" s="6">
        <f>COUNTIFS('학생-입력대장'!$B$2:$B$1001,"1",'학생-입력대장'!$AM$2:$AM$1001,"5")</f>
        <v>0</v>
      </c>
      <c r="AH199" s="6" t="s">
        <v>11</v>
      </c>
      <c r="AI199" s="6">
        <f>SUM(AJ199:AN199)</f>
        <v>0</v>
      </c>
      <c r="AJ199" s="6">
        <f>COUNTIFS('학생-입력대장'!$B$2:$B$1001,"1",'학생-입력대장'!$AN$2:$AN$1001,"1")</f>
        <v>0</v>
      </c>
      <c r="AK199" s="6">
        <f>COUNTIFS('학생-입력대장'!$B$2:$B$1001,"1",'학생-입력대장'!$AN$2:$AN$1001,"2")</f>
        <v>0</v>
      </c>
      <c r="AL199" s="6">
        <f>COUNTIFS('학생-입력대장'!$B$2:$B$1001,"1",'학생-입력대장'!$AN$2:$AN$1001,"3")</f>
        <v>0</v>
      </c>
      <c r="AM199" s="6">
        <f>COUNTIFS('학생-입력대장'!$B$2:$B$1001,"1",'학생-입력대장'!$AN$2:$AN$1001,"4")</f>
        <v>0</v>
      </c>
      <c r="AN199" s="6">
        <f>COUNTIFS('학생-입력대장'!$B$2:$B$1001,"1",'학생-입력대장'!$AN$2:$AN$1001,"5")</f>
        <v>0</v>
      </c>
    </row>
    <row r="200" spans="2:40" hidden="1">
      <c r="B200" s="6" t="s">
        <v>12</v>
      </c>
      <c r="C200" s="6">
        <f>SUM(D200:H200)</f>
        <v>0</v>
      </c>
      <c r="D200" s="6">
        <f>COUNTIFS('학생-입력대장'!$B$2:$B$1001,"2",'학생-입력대장'!$AJ$2:$AJ$1001,"1")</f>
        <v>0</v>
      </c>
      <c r="E200" s="6">
        <f>COUNTIFS('학생-입력대장'!$B$2:$B$1001,"2",'학생-입력대장'!$AJ$2:$AJ$1001,"2")</f>
        <v>0</v>
      </c>
      <c r="F200" s="6">
        <f>COUNTIFS('학생-입력대장'!$B$2:$B$1001,"2",'학생-입력대장'!$AJ$2:$AJ$1001,"3")</f>
        <v>0</v>
      </c>
      <c r="G200" s="6">
        <f>COUNTIFS('학생-입력대장'!$B$2:$B$1001,"2",'학생-입력대장'!$AJ$2:$AJ$1001,"4")</f>
        <v>0</v>
      </c>
      <c r="H200" s="6">
        <f>COUNTIFS('학생-입력대장'!$B$2:$B$1001,"2",'학생-입력대장'!$AJ$2:$AJ$1001,"5")</f>
        <v>0</v>
      </c>
      <c r="J200" s="6" t="s">
        <v>12</v>
      </c>
      <c r="K200" s="6">
        <f>SUM(L200:P200)</f>
        <v>0</v>
      </c>
      <c r="L200" s="6">
        <f>COUNTIFS('학생-입력대장'!$B$2:$B$1001,"2",'학생-입력대장'!$AK$2:$AK$1001,"1")</f>
        <v>0</v>
      </c>
      <c r="M200" s="6">
        <f>COUNTIFS('학생-입력대장'!$B$2:$B$1001,"2",'학생-입력대장'!$AK$2:$AK$1001,"2")</f>
        <v>0</v>
      </c>
      <c r="N200" s="6">
        <f>COUNTIFS('학생-입력대장'!$B$2:$B$1001,"2",'학생-입력대장'!$AK$2:$AK$1001,"3")</f>
        <v>0</v>
      </c>
      <c r="O200" s="6">
        <f>COUNTIFS('학생-입력대장'!$B$2:$B$1001,"2",'학생-입력대장'!$AK$2:$AK$1001,"4")</f>
        <v>0</v>
      </c>
      <c r="P200" s="6">
        <f>COUNTIFS('학생-입력대장'!$B$2:$B$1001,"2",'학생-입력대장'!$AK$2:$AK$1001,"5")</f>
        <v>0</v>
      </c>
      <c r="R200" s="6" t="s">
        <v>12</v>
      </c>
      <c r="S200" s="6">
        <f>SUM(T200:X200)</f>
        <v>0</v>
      </c>
      <c r="T200" s="6">
        <f>COUNTIFS('학생-입력대장'!$B$2:$B$1001,"2",'학생-입력대장'!$AL$2:$AL$1001,"1")</f>
        <v>0</v>
      </c>
      <c r="U200" s="6">
        <f>COUNTIFS('학생-입력대장'!$B$2:$B$1001,"2",'학생-입력대장'!$AL$2:$AL$1001,"2")</f>
        <v>0</v>
      </c>
      <c r="V200" s="6">
        <f>COUNTIFS('학생-입력대장'!$B$2:$B$1001,"2",'학생-입력대장'!$AL$2:$AL$1001,"3")</f>
        <v>0</v>
      </c>
      <c r="W200" s="6">
        <f>COUNTIFS('학생-입력대장'!$B$2:$B$1001,"2",'학생-입력대장'!$AL$2:$AL$1001,"4")</f>
        <v>0</v>
      </c>
      <c r="X200" s="6">
        <f>COUNTIFS('학생-입력대장'!$B$2:$B$1001,"2",'학생-입력대장'!$AL$2:$AL$1001,"5")</f>
        <v>0</v>
      </c>
      <c r="Z200" s="6" t="s">
        <v>12</v>
      </c>
      <c r="AA200" s="6">
        <f>SUM(AB200:AF200)</f>
        <v>0</v>
      </c>
      <c r="AB200" s="6">
        <f>COUNTIFS('학생-입력대장'!$B$2:$B$1001,"2",'학생-입력대장'!$AM$2:$AM$1001,"1")</f>
        <v>0</v>
      </c>
      <c r="AC200" s="6">
        <f>COUNTIFS('학생-입력대장'!$B$2:$B$1001,"2",'학생-입력대장'!$AM$2:$AM$1001,"2")</f>
        <v>0</v>
      </c>
      <c r="AD200" s="6">
        <f>COUNTIFS('학생-입력대장'!$B$2:$B$1001,"2",'학생-입력대장'!$AM$2:$AM$1001,"3")</f>
        <v>0</v>
      </c>
      <c r="AE200" s="6">
        <f>COUNTIFS('학생-입력대장'!$B$2:$B$1001,"2",'학생-입력대장'!$AM$2:$AM$1001,"4")</f>
        <v>0</v>
      </c>
      <c r="AF200" s="6">
        <f>COUNTIFS('학생-입력대장'!$B$2:$B$1001,"2",'학생-입력대장'!$AM$2:$AM$1001,"5")</f>
        <v>0</v>
      </c>
      <c r="AH200" s="6" t="s">
        <v>12</v>
      </c>
      <c r="AI200" s="6">
        <f>SUM(AJ200:AN200)</f>
        <v>0</v>
      </c>
      <c r="AJ200" s="6">
        <f>COUNTIFS('학생-입력대장'!$B$2:$B$1001,"2",'학생-입력대장'!$AN$2:$AN$1001,"1")</f>
        <v>0</v>
      </c>
      <c r="AK200" s="6">
        <f>COUNTIFS('학생-입력대장'!$B$2:$B$1001,"2",'학생-입력대장'!$AN$2:$AN$1001,"2")</f>
        <v>0</v>
      </c>
      <c r="AL200" s="6">
        <f>COUNTIFS('학생-입력대장'!$B$2:$B$1001,"2",'학생-입력대장'!$AN$2:$AN$1001,"3")</f>
        <v>0</v>
      </c>
      <c r="AM200" s="6">
        <f>COUNTIFS('학생-입력대장'!$B$2:$B$1001,"2",'학생-입력대장'!$AN$2:$AN$1001,"4")</f>
        <v>0</v>
      </c>
      <c r="AN200" s="6">
        <f>COUNTIFS('학생-입력대장'!$B$2:$B$1001,"2",'학생-입력대장'!$AN$2:$AN$1001,"5")</f>
        <v>0</v>
      </c>
    </row>
    <row r="201" spans="2:40" hidden="1">
      <c r="B201" s="26" t="s">
        <v>41</v>
      </c>
      <c r="C201" s="6">
        <f t="shared" ref="C201:C203" si="31">SUM(D201:H201)</f>
        <v>0</v>
      </c>
      <c r="D201" s="6">
        <f>COUNTIFS('학생-입력대장'!$C$2:$C$1001,"1",'학생-입력대장'!$AJ$2:$AJ$1001,"1")</f>
        <v>0</v>
      </c>
      <c r="E201" s="6">
        <f>COUNTIFS('학생-입력대장'!$C$2:$C$1001,"1",'학생-입력대장'!$AJ$2:$AJ$1001,"2")</f>
        <v>0</v>
      </c>
      <c r="F201" s="6">
        <f>COUNTIFS('학생-입력대장'!$C$2:$C$1001,"1",'학생-입력대장'!$AJ$2:$AJ$1001,"3")</f>
        <v>0</v>
      </c>
      <c r="G201" s="6">
        <f>COUNTIFS('학생-입력대장'!$C$2:$C$1001,"1",'학생-입력대장'!$AJ$2:$AJ$1001,"4")</f>
        <v>0</v>
      </c>
      <c r="H201" s="6">
        <f>COUNTIFS('학생-입력대장'!$C$2:$C$1001,"1",'학생-입력대장'!$AJ$2:$AJ$1001,"5")</f>
        <v>0</v>
      </c>
      <c r="J201" s="26" t="s">
        <v>41</v>
      </c>
      <c r="K201" s="6">
        <f t="shared" ref="K201:K203" si="32">SUM(L201:P201)</f>
        <v>0</v>
      </c>
      <c r="L201" s="6">
        <f>COUNTIFS('학생-입력대장'!$C$2:$C$1001,"1",'학생-입력대장'!$AK$2:$AK$1001,"1")</f>
        <v>0</v>
      </c>
      <c r="M201" s="6">
        <f>COUNTIFS('학생-입력대장'!$C$2:$C$1001,"1",'학생-입력대장'!$AK$2:$AK$1001,"2")</f>
        <v>0</v>
      </c>
      <c r="N201" s="6">
        <f>COUNTIFS('학생-입력대장'!$C$2:$C$1001,"1",'학생-입력대장'!$AK$2:$AK$1001,"3")</f>
        <v>0</v>
      </c>
      <c r="O201" s="6">
        <f>COUNTIFS('학생-입력대장'!$C$2:$C$1001,"1",'학생-입력대장'!$AK$2:$AK$1001,"4")</f>
        <v>0</v>
      </c>
      <c r="P201" s="6">
        <f>COUNTIFS('학생-입력대장'!$C$2:$C$1001,"1",'학생-입력대장'!$AK$2:$AK$1001,"5")</f>
        <v>0</v>
      </c>
      <c r="R201" s="26" t="s">
        <v>41</v>
      </c>
      <c r="S201" s="6">
        <f t="shared" ref="S201:S203" si="33">SUM(T201:X201)</f>
        <v>0</v>
      </c>
      <c r="T201" s="6">
        <f>COUNTIFS('학생-입력대장'!$C$2:$C$1001,"1",'학생-입력대장'!$AL$2:$AL$1001,"1")</f>
        <v>0</v>
      </c>
      <c r="U201" s="6">
        <f>COUNTIFS('학생-입력대장'!$C$2:$C$1001,"1",'학생-입력대장'!$AL$2:$AL$1001,"2")</f>
        <v>0</v>
      </c>
      <c r="V201" s="6">
        <f>COUNTIFS('학생-입력대장'!$C$2:$C$1001,"1",'학생-입력대장'!$AL$2:$AL$1001,"3")</f>
        <v>0</v>
      </c>
      <c r="W201" s="6">
        <f>COUNTIFS('학생-입력대장'!$C$2:$C$1001,"1",'학생-입력대장'!$AL$2:$AL$1001,"4")</f>
        <v>0</v>
      </c>
      <c r="X201" s="6">
        <f>COUNTIFS('학생-입력대장'!$C$2:$C$1001,"1",'학생-입력대장'!$AL$2:$AL$1001,"5")</f>
        <v>0</v>
      </c>
      <c r="Z201" s="26" t="s">
        <v>41</v>
      </c>
      <c r="AA201" s="6">
        <f t="shared" ref="AA201:AA203" si="34">SUM(AB201:AF201)</f>
        <v>0</v>
      </c>
      <c r="AB201" s="6">
        <f>COUNTIFS('학생-입력대장'!$C$2:$C$1001,"1",'학생-입력대장'!$AM$2:$AM$1001,"1")</f>
        <v>0</v>
      </c>
      <c r="AC201" s="6">
        <f>COUNTIFS('학생-입력대장'!$C$2:$C$1001,"1",'학생-입력대장'!$AM$2:$AM$1001,"2")</f>
        <v>0</v>
      </c>
      <c r="AD201" s="6">
        <f>COUNTIFS('학생-입력대장'!$C$2:$C$1001,"1",'학생-입력대장'!$AM$2:$AM$1001,"3")</f>
        <v>0</v>
      </c>
      <c r="AE201" s="6">
        <f>COUNTIFS('학생-입력대장'!$C$2:$C$1001,"1",'학생-입력대장'!$AM$2:$AM$1001,"4")</f>
        <v>0</v>
      </c>
      <c r="AF201" s="6">
        <f>COUNTIFS('학생-입력대장'!$C$2:$C$1001,"1",'학생-입력대장'!$AM$2:$AM$1001,"5")</f>
        <v>0</v>
      </c>
      <c r="AH201" s="26" t="s">
        <v>41</v>
      </c>
      <c r="AI201" s="6">
        <f t="shared" ref="AI201:AI203" si="35">SUM(AJ201:AN201)</f>
        <v>0</v>
      </c>
      <c r="AJ201" s="6">
        <f>COUNTIFS('학생-입력대장'!$C$2:$C$1001,"1",'학생-입력대장'!$AN$2:$AN$1001,"1")</f>
        <v>0</v>
      </c>
      <c r="AK201" s="6">
        <f>COUNTIFS('학생-입력대장'!$C$2:$C$1001,"1",'학생-입력대장'!$AN$2:$AN$1001,"2")</f>
        <v>0</v>
      </c>
      <c r="AL201" s="6">
        <f>COUNTIFS('학생-입력대장'!$C$2:$C$1001,"1",'학생-입력대장'!$AN$2:$AN$1001,"3")</f>
        <v>0</v>
      </c>
      <c r="AM201" s="6">
        <f>COUNTIFS('학생-입력대장'!$C$2:$C$1001,"1",'학생-입력대장'!$AN$2:$AN$1001,"4")</f>
        <v>0</v>
      </c>
      <c r="AN201" s="6">
        <f>COUNTIFS('학생-입력대장'!$C$2:$C$1001,"1",'학생-입력대장'!$AN$2:$AN$1001,"5")</f>
        <v>0</v>
      </c>
    </row>
    <row r="202" spans="2:40" hidden="1">
      <c r="B202" s="26" t="s">
        <v>42</v>
      </c>
      <c r="C202" s="6">
        <f t="shared" si="31"/>
        <v>0</v>
      </c>
      <c r="D202" s="6">
        <f>COUNTIFS('학생-입력대장'!$C$2:$C$1001,"2",'학생-입력대장'!$AJ$2:$AJ$1001,"1")</f>
        <v>0</v>
      </c>
      <c r="E202" s="6">
        <f>COUNTIFS('학생-입력대장'!$C$2:$C$1001,"2",'학생-입력대장'!$AJ$2:$AJ$1001,"2")</f>
        <v>0</v>
      </c>
      <c r="F202" s="6">
        <f>COUNTIFS('학생-입력대장'!$C$2:$C$1001,"2",'학생-입력대장'!$AJ$2:$AJ$1001,"3")</f>
        <v>0</v>
      </c>
      <c r="G202" s="6">
        <f>COUNTIFS('학생-입력대장'!$C$2:$C$1001,"2",'학생-입력대장'!$AJ$2:$AJ$1001,"4")</f>
        <v>0</v>
      </c>
      <c r="H202" s="6">
        <f>COUNTIFS('학생-입력대장'!$C$2:$C$1001,"2",'학생-입력대장'!$AJ$2:$AJ$1001,"5")</f>
        <v>0</v>
      </c>
      <c r="J202" s="26" t="s">
        <v>42</v>
      </c>
      <c r="K202" s="6">
        <f t="shared" si="32"/>
        <v>0</v>
      </c>
      <c r="L202" s="6">
        <f>COUNTIFS('학생-입력대장'!$C$2:$C$1001,"2",'학생-입력대장'!$AK$2:$AK$1001,"1")</f>
        <v>0</v>
      </c>
      <c r="M202" s="6">
        <f>COUNTIFS('학생-입력대장'!$C$2:$C$1001,"2",'학생-입력대장'!$AK$2:$AK$1001,"2")</f>
        <v>0</v>
      </c>
      <c r="N202" s="6">
        <f>COUNTIFS('학생-입력대장'!$C$2:$C$1001,"2",'학생-입력대장'!$AK$2:$AK$1001,"3")</f>
        <v>0</v>
      </c>
      <c r="O202" s="6">
        <f>COUNTIFS('학생-입력대장'!$C$2:$C$1001,"2",'학생-입력대장'!$AK$2:$AK$1001,"4")</f>
        <v>0</v>
      </c>
      <c r="P202" s="6">
        <f>COUNTIFS('학생-입력대장'!$C$2:$C$1001,"2",'학생-입력대장'!$AK$2:$AK$1001,"5")</f>
        <v>0</v>
      </c>
      <c r="R202" s="26" t="s">
        <v>42</v>
      </c>
      <c r="S202" s="6">
        <f t="shared" si="33"/>
        <v>0</v>
      </c>
      <c r="T202" s="6">
        <f>COUNTIFS('학생-입력대장'!$C$2:$C$1001,"2",'학생-입력대장'!$AL$2:$AL$1001,"1")</f>
        <v>0</v>
      </c>
      <c r="U202" s="6">
        <f>COUNTIFS('학생-입력대장'!$C$2:$C$1001,"2",'학생-입력대장'!$AL$2:$AL$1001,"2")</f>
        <v>0</v>
      </c>
      <c r="V202" s="6">
        <f>COUNTIFS('학생-입력대장'!$C$2:$C$1001,"2",'학생-입력대장'!$AL$2:$AL$1001,"3")</f>
        <v>0</v>
      </c>
      <c r="W202" s="6">
        <f>COUNTIFS('학생-입력대장'!$C$2:$C$1001,"2",'학생-입력대장'!$AL$2:$AL$1001,"4")</f>
        <v>0</v>
      </c>
      <c r="X202" s="6">
        <f>COUNTIFS('학생-입력대장'!$C$2:$C$1001,"2",'학생-입력대장'!$AL$2:$AL$1001,"5")</f>
        <v>0</v>
      </c>
      <c r="Z202" s="26" t="s">
        <v>42</v>
      </c>
      <c r="AA202" s="6">
        <f t="shared" si="34"/>
        <v>0</v>
      </c>
      <c r="AB202" s="6">
        <f>COUNTIFS('학생-입력대장'!$C$2:$C$1001,"2",'학생-입력대장'!$AM$2:$AM$1001,"1")</f>
        <v>0</v>
      </c>
      <c r="AC202" s="6">
        <f>COUNTIFS('학생-입력대장'!$C$2:$C$1001,"2",'학생-입력대장'!$AM$2:$AM$1001,"2")</f>
        <v>0</v>
      </c>
      <c r="AD202" s="6">
        <f>COUNTIFS('학생-입력대장'!$C$2:$C$1001,"2",'학생-입력대장'!$AM$2:$AM$1001,"3")</f>
        <v>0</v>
      </c>
      <c r="AE202" s="6">
        <f>COUNTIFS('학생-입력대장'!$C$2:$C$1001,"2",'학생-입력대장'!$AM$2:$AM$1001,"4")</f>
        <v>0</v>
      </c>
      <c r="AF202" s="6">
        <f>COUNTIFS('학생-입력대장'!$C$2:$C$1001,"2",'학생-입력대장'!$AM$2:$AM$1001,"5")</f>
        <v>0</v>
      </c>
      <c r="AH202" s="26" t="s">
        <v>42</v>
      </c>
      <c r="AI202" s="6">
        <f t="shared" si="35"/>
        <v>0</v>
      </c>
      <c r="AJ202" s="6">
        <f>COUNTIFS('학생-입력대장'!$C$2:$C$1001,"2",'학생-입력대장'!$AN$2:$AN$1001,"1")</f>
        <v>0</v>
      </c>
      <c r="AK202" s="6">
        <f>COUNTIFS('학생-입력대장'!$C$2:$C$1001,"2",'학생-입력대장'!$AN$2:$AN$1001,"2")</f>
        <v>0</v>
      </c>
      <c r="AL202" s="6">
        <f>COUNTIFS('학생-입력대장'!$C$2:$C$1001,"2",'학생-입력대장'!$AN$2:$AN$1001,"3")</f>
        <v>0</v>
      </c>
      <c r="AM202" s="6">
        <f>COUNTIFS('학생-입력대장'!$C$2:$C$1001,"2",'학생-입력대장'!$AN$2:$AN$1001,"4")</f>
        <v>0</v>
      </c>
      <c r="AN202" s="6">
        <f>COUNTIFS('학생-입력대장'!$C$2:$C$1001,"2",'학생-입력대장'!$AN$2:$AN$1001,"5")</f>
        <v>0</v>
      </c>
    </row>
    <row r="203" spans="2:40" hidden="1">
      <c r="B203" s="68" t="s">
        <v>43</v>
      </c>
      <c r="C203" s="69">
        <f t="shared" si="31"/>
        <v>0</v>
      </c>
      <c r="D203" s="69">
        <f>COUNTIFS('학생-입력대장'!$C$2:$C$1001,"3",'학생-입력대장'!$AJ$2:$AJ$1001,"1")</f>
        <v>0</v>
      </c>
      <c r="E203" s="69">
        <f>COUNTIFS('학생-입력대장'!$C$2:$C$1001,"3",'학생-입력대장'!$AJ$2:$AJ$1001,"2")</f>
        <v>0</v>
      </c>
      <c r="F203" s="69">
        <f>COUNTIFS('학생-입력대장'!$C$2:$C$1001,"3",'학생-입력대장'!$AJ$2:$AJ$1001,"3")</f>
        <v>0</v>
      </c>
      <c r="G203" s="69">
        <f>COUNTIFS('학생-입력대장'!$C$2:$C$1001,"3",'학생-입력대장'!$AJ$2:$AJ$1001,"4")</f>
        <v>0</v>
      </c>
      <c r="H203" s="69">
        <f>COUNTIFS('학생-입력대장'!$C$2:$C$1001,"3",'학생-입력대장'!$AJ$2:$AJ$1001,"5")</f>
        <v>0</v>
      </c>
      <c r="J203" s="68" t="s">
        <v>43</v>
      </c>
      <c r="K203" s="69">
        <f t="shared" si="32"/>
        <v>0</v>
      </c>
      <c r="L203" s="69">
        <f>COUNTIFS('학생-입력대장'!$C$2:$C$1001,"3",'학생-입력대장'!$AK$2:$AK$1001,"1")</f>
        <v>0</v>
      </c>
      <c r="M203" s="69">
        <f>COUNTIFS('학생-입력대장'!$C$2:$C$1001,"3",'학생-입력대장'!$AK$2:$AK$1001,"2")</f>
        <v>0</v>
      </c>
      <c r="N203" s="69">
        <f>COUNTIFS('학생-입력대장'!$C$2:$C$1001,"3",'학생-입력대장'!$AK$2:$AK$1001,"3")</f>
        <v>0</v>
      </c>
      <c r="O203" s="69">
        <f>COUNTIFS('학생-입력대장'!$C$2:$C$1001,"3",'학생-입력대장'!$AK$2:$AK$1001,"4")</f>
        <v>0</v>
      </c>
      <c r="P203" s="6">
        <f>COUNTIFS('학생-입력대장'!$C$2:$C$1001,"3",'학생-입력대장'!$AK$2:$AK$1001,"5")</f>
        <v>0</v>
      </c>
      <c r="R203" s="26" t="s">
        <v>43</v>
      </c>
      <c r="S203" s="6">
        <f t="shared" si="33"/>
        <v>0</v>
      </c>
      <c r="T203" s="6">
        <f>COUNTIFS('학생-입력대장'!$C$2:$C$1001,"3",'학생-입력대장'!$AL$2:$AL$1001,"1")</f>
        <v>0</v>
      </c>
      <c r="U203" s="6">
        <f>COUNTIFS('학생-입력대장'!$C$2:$C$1001,"3",'학생-입력대장'!$AL$2:$AL$1001,"2")</f>
        <v>0</v>
      </c>
      <c r="V203" s="6">
        <f>COUNTIFS('학생-입력대장'!$C$2:$C$1001,"3",'학생-입력대장'!$AL$2:$AL$1001,"3")</f>
        <v>0</v>
      </c>
      <c r="W203" s="6">
        <f>COUNTIFS('학생-입력대장'!$C$2:$C$1001,"3",'학생-입력대장'!$AL$2:$AL$1001,"4")</f>
        <v>0</v>
      </c>
      <c r="X203" s="6">
        <f>COUNTIFS('학생-입력대장'!$C$2:$C$1001,"3",'학생-입력대장'!$AL$2:$AL$1001,"5")</f>
        <v>0</v>
      </c>
      <c r="Z203" s="26" t="s">
        <v>43</v>
      </c>
      <c r="AA203" s="6">
        <f t="shared" si="34"/>
        <v>0</v>
      </c>
      <c r="AB203" s="6">
        <f>COUNTIFS('학생-입력대장'!$C$2:$C$1001,"3",'학생-입력대장'!$AM$2:$AM$1001,"1")</f>
        <v>0</v>
      </c>
      <c r="AC203" s="6">
        <f>COUNTIFS('학생-입력대장'!$C$2:$C$1001,"3",'학생-입력대장'!$AM$2:$AM$1001,"2")</f>
        <v>0</v>
      </c>
      <c r="AD203" s="6">
        <f>COUNTIFS('학생-입력대장'!$C$2:$C$1001,"3",'학생-입력대장'!$AM$2:$AM$1001,"3")</f>
        <v>0</v>
      </c>
      <c r="AE203" s="6">
        <f>COUNTIFS('학생-입력대장'!$C$2:$C$1001,"3",'학생-입력대장'!$AM$2:$AM$1001,"4")</f>
        <v>0</v>
      </c>
      <c r="AF203" s="6">
        <f>COUNTIFS('학생-입력대장'!$C$2:$C$1001,"3",'학생-입력대장'!$AM$2:$AM$1001,"5")</f>
        <v>0</v>
      </c>
      <c r="AH203" s="26" t="s">
        <v>43</v>
      </c>
      <c r="AI203" s="6">
        <f t="shared" si="35"/>
        <v>0</v>
      </c>
      <c r="AJ203" s="6">
        <f>COUNTIFS('학생-입력대장'!$C$2:$C$1001,"3",'학생-입력대장'!$AN$2:$AN$1001,"1")</f>
        <v>0</v>
      </c>
      <c r="AK203" s="6">
        <f>COUNTIFS('학생-입력대장'!$C$2:$C$1001,"3",'학생-입력대장'!$AN$2:$AN$1001,"2")</f>
        <v>0</v>
      </c>
      <c r="AL203" s="6">
        <f>COUNTIFS('학생-입력대장'!$C$2:$C$1001,"3",'학생-입력대장'!$AN$2:$AN$1001,"3")</f>
        <v>0</v>
      </c>
      <c r="AM203" s="6">
        <f>COUNTIFS('학생-입력대장'!$C$2:$C$1001,"3",'학생-입력대장'!$AN$2:$AN$1001,"4")</f>
        <v>0</v>
      </c>
      <c r="AN203" s="6">
        <f>COUNTIFS('학생-입력대장'!$C$2:$C$1001,"3",'학생-입력대장'!$AN$2:$AN$1001,"5")</f>
        <v>0</v>
      </c>
    </row>
    <row r="204" spans="2:40">
      <c r="B204" s="150" t="s">
        <v>171</v>
      </c>
      <c r="C204" s="151"/>
      <c r="D204" s="151"/>
      <c r="E204" s="151"/>
      <c r="F204" s="151"/>
      <c r="G204" s="151"/>
      <c r="H204" s="166"/>
    </row>
    <row r="205" spans="2:40">
      <c r="B205" s="153"/>
      <c r="C205" s="154"/>
      <c r="D205" s="154"/>
      <c r="E205" s="154"/>
      <c r="F205" s="154"/>
      <c r="G205" s="154"/>
      <c r="H205" s="167"/>
    </row>
    <row r="206" spans="2:40" ht="115.5">
      <c r="B206" s="55" t="s">
        <v>13</v>
      </c>
      <c r="C206" s="3" t="s">
        <v>9</v>
      </c>
      <c r="D206" s="4" t="s">
        <v>101</v>
      </c>
      <c r="E206" s="4" t="s">
        <v>102</v>
      </c>
      <c r="F206" s="4" t="s">
        <v>103</v>
      </c>
      <c r="G206" s="4" t="s">
        <v>92</v>
      </c>
      <c r="H206" s="4" t="s">
        <v>104</v>
      </c>
    </row>
    <row r="207" spans="2:40" ht="45" customHeight="1">
      <c r="B207" s="86" t="s">
        <v>22</v>
      </c>
      <c r="C207" s="87">
        <f>D207+E207+F207+G207+H207</f>
        <v>353</v>
      </c>
      <c r="D207" s="87">
        <v>195</v>
      </c>
      <c r="E207" s="87">
        <v>36</v>
      </c>
      <c r="F207" s="87">
        <v>84</v>
      </c>
      <c r="G207" s="87">
        <v>25</v>
      </c>
      <c r="H207" s="87">
        <v>13</v>
      </c>
    </row>
    <row r="208" spans="2:40" hidden="1">
      <c r="B208" s="57" t="s">
        <v>11</v>
      </c>
      <c r="C208" s="6">
        <f t="shared" ref="C208:H208" si="36">SUM(C199,K199,S199,AA199,AI199)</f>
        <v>0</v>
      </c>
      <c r="D208" s="6">
        <f t="shared" si="36"/>
        <v>0</v>
      </c>
      <c r="E208" s="6">
        <f t="shared" si="36"/>
        <v>0</v>
      </c>
      <c r="F208" s="6">
        <f t="shared" si="36"/>
        <v>0</v>
      </c>
      <c r="G208" s="6">
        <f t="shared" si="36"/>
        <v>0</v>
      </c>
      <c r="H208" s="6">
        <f t="shared" si="36"/>
        <v>0</v>
      </c>
    </row>
    <row r="209" spans="2:8" hidden="1">
      <c r="B209" s="57" t="s">
        <v>12</v>
      </c>
      <c r="C209" s="6">
        <f>SUM(C200,K200,S200,AA200,AI200)</f>
        <v>0</v>
      </c>
      <c r="D209" s="6">
        <f t="shared" ref="D209" si="37">SUM(D200,L200,T200,AB200,AJ200)</f>
        <v>0</v>
      </c>
      <c r="E209" s="6">
        <f t="shared" ref="E209" si="38">SUM(E200,M200,U200,AC200,AK200)</f>
        <v>0</v>
      </c>
      <c r="F209" s="6">
        <f t="shared" ref="F209" si="39">SUM(F200,N200,V200,AD200,AL200)</f>
        <v>0</v>
      </c>
      <c r="G209" s="6">
        <f t="shared" ref="G209" si="40">SUM(G200,O200,W200,AE200,AM200)</f>
        <v>0</v>
      </c>
      <c r="H209" s="6">
        <f t="shared" ref="H209" si="41">SUM(H200,P200,X200,AF200,AN200)</f>
        <v>0</v>
      </c>
    </row>
  </sheetData>
  <mergeCells count="44">
    <mergeCell ref="B64:I65"/>
    <mergeCell ref="B90:I91"/>
    <mergeCell ref="B117:F118"/>
    <mergeCell ref="B129:I129"/>
    <mergeCell ref="B130:I130"/>
    <mergeCell ref="B73:L74"/>
    <mergeCell ref="B101:L102"/>
    <mergeCell ref="I110:M110"/>
    <mergeCell ref="B110:F110"/>
    <mergeCell ref="H151:L151"/>
    <mergeCell ref="N151:R151"/>
    <mergeCell ref="B142:L143"/>
    <mergeCell ref="Z197:AF197"/>
    <mergeCell ref="B151:F151"/>
    <mergeCell ref="B162:F163"/>
    <mergeCell ref="B186:H187"/>
    <mergeCell ref="B169:L170"/>
    <mergeCell ref="B204:H205"/>
    <mergeCell ref="AP83:AW83"/>
    <mergeCell ref="B83:I83"/>
    <mergeCell ref="J83:Q83"/>
    <mergeCell ref="R83:Y83"/>
    <mergeCell ref="Z83:AG83"/>
    <mergeCell ref="AH83:AO83"/>
    <mergeCell ref="AH197:AN197"/>
    <mergeCell ref="AH179:AN179"/>
    <mergeCell ref="Z179:AF179"/>
    <mergeCell ref="R179:X179"/>
    <mergeCell ref="B197:H197"/>
    <mergeCell ref="J197:P197"/>
    <mergeCell ref="R197:X197"/>
    <mergeCell ref="J179:P179"/>
    <mergeCell ref="B179:H179"/>
    <mergeCell ref="O110:S110"/>
    <mergeCell ref="R55:Y55"/>
    <mergeCell ref="AP55:AW55"/>
    <mergeCell ref="AH55:AO55"/>
    <mergeCell ref="Z55:AG55"/>
    <mergeCell ref="B2:L3"/>
    <mergeCell ref="J55:Q55"/>
    <mergeCell ref="B34:L35"/>
    <mergeCell ref="B48:L49"/>
    <mergeCell ref="B55:I55"/>
    <mergeCell ref="B18:H19"/>
  </mergeCells>
  <phoneticPr fontId="6" type="noConversion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rgb="FFFFFF00"/>
  </sheetPr>
  <dimension ref="A2:P220"/>
  <sheetViews>
    <sheetView tabSelected="1" zoomScaleNormal="100" workbookViewId="0">
      <selection activeCell="G14" sqref="G14"/>
    </sheetView>
  </sheetViews>
  <sheetFormatPr defaultColWidth="9" defaultRowHeight="16.5"/>
  <cols>
    <col min="1" max="1" width="1.25" style="35" customWidth="1"/>
    <col min="2" max="2" width="5.625" style="35" customWidth="1"/>
    <col min="3" max="3" width="17" style="35" customWidth="1"/>
    <col min="4" max="8" width="9" style="35"/>
    <col min="9" max="9" width="14.875" style="35" customWidth="1"/>
    <col min="10" max="10" width="5.625" style="35" customWidth="1"/>
    <col min="11" max="16384" width="9" style="35"/>
  </cols>
  <sheetData>
    <row r="2" spans="1:13" ht="27" thickBot="1">
      <c r="A2" s="43"/>
      <c r="B2" s="195" t="s">
        <v>260</v>
      </c>
      <c r="C2" s="196"/>
      <c r="D2" s="196"/>
      <c r="E2" s="196"/>
      <c r="F2" s="196"/>
      <c r="G2" s="196"/>
      <c r="H2" s="196"/>
      <c r="I2" s="196"/>
      <c r="J2" s="196"/>
      <c r="K2" s="196"/>
      <c r="L2" s="197"/>
    </row>
    <row r="3" spans="1:13" ht="27" thickTop="1" thickBot="1">
      <c r="A3" s="42"/>
      <c r="B3" s="42"/>
      <c r="C3" s="42"/>
      <c r="D3" s="42"/>
      <c r="E3" s="42"/>
      <c r="F3" s="42"/>
      <c r="G3" s="42"/>
      <c r="H3" s="42"/>
      <c r="I3" s="42"/>
      <c r="J3" s="42"/>
      <c r="K3" s="41"/>
    </row>
    <row r="4" spans="1:13" ht="20.100000000000001" customHeight="1" thickTop="1" thickBot="1">
      <c r="A4" s="40"/>
      <c r="B4" s="204" t="s">
        <v>142</v>
      </c>
      <c r="C4" s="205"/>
      <c r="D4" s="198" t="s">
        <v>261</v>
      </c>
      <c r="E4" s="198"/>
      <c r="F4" s="198"/>
      <c r="G4" s="198"/>
      <c r="H4" s="198"/>
      <c r="I4" s="198"/>
      <c r="J4" s="198"/>
      <c r="K4" s="198"/>
      <c r="L4" s="199"/>
    </row>
    <row r="5" spans="1:13" ht="20.100000000000001" customHeight="1" thickTop="1" thickBot="1">
      <c r="A5" s="40"/>
      <c r="B5" s="204" t="s">
        <v>141</v>
      </c>
      <c r="C5" s="205"/>
      <c r="D5" s="200" t="s">
        <v>276</v>
      </c>
      <c r="E5" s="200"/>
      <c r="F5" s="200"/>
      <c r="G5" s="200"/>
      <c r="H5" s="200"/>
      <c r="I5" s="200"/>
      <c r="J5" s="200"/>
      <c r="K5" s="200"/>
      <c r="L5" s="201"/>
      <c r="M5" s="35" t="s">
        <v>262</v>
      </c>
    </row>
    <row r="6" spans="1:13" ht="20.100000000000001" customHeight="1" thickTop="1" thickBot="1">
      <c r="A6" s="40"/>
      <c r="B6" s="204" t="s">
        <v>140</v>
      </c>
      <c r="C6" s="205"/>
      <c r="D6" s="202" t="s">
        <v>189</v>
      </c>
      <c r="E6" s="202"/>
      <c r="F6" s="202"/>
      <c r="G6" s="202"/>
      <c r="H6" s="202"/>
      <c r="I6" s="202"/>
      <c r="J6" s="202"/>
      <c r="K6" s="202"/>
      <c r="L6" s="203"/>
    </row>
    <row r="7" spans="1:13" ht="20.100000000000001" customHeight="1" thickTop="1"/>
    <row r="8" spans="1:13" ht="20.100000000000001" customHeight="1"/>
    <row r="9" spans="1:13" ht="20.100000000000001" customHeight="1">
      <c r="B9" s="96" t="s">
        <v>214</v>
      </c>
    </row>
    <row r="10" spans="1:13" ht="20.100000000000001" customHeight="1"/>
    <row r="11" spans="1:13" ht="20.100000000000001" customHeight="1">
      <c r="B11" s="190" t="s">
        <v>144</v>
      </c>
      <c r="C11" s="184"/>
      <c r="D11" s="38" t="s">
        <v>184</v>
      </c>
      <c r="E11" s="76" t="s">
        <v>153</v>
      </c>
    </row>
    <row r="12" spans="1:13" ht="45" customHeight="1">
      <c r="B12" s="191" t="s">
        <v>145</v>
      </c>
      <c r="C12" s="174"/>
      <c r="D12" s="37">
        <v>450</v>
      </c>
      <c r="E12" s="78">
        <f>D12/450</f>
        <v>1</v>
      </c>
      <c r="F12" s="134" t="s">
        <v>263</v>
      </c>
    </row>
    <row r="13" spans="1:13" ht="22.5" customHeight="1">
      <c r="B13" s="188" t="s">
        <v>188</v>
      </c>
      <c r="C13" s="189"/>
      <c r="D13" s="75">
        <v>286</v>
      </c>
      <c r="E13" s="44">
        <f>D13/D12</f>
        <v>0.63555555555555554</v>
      </c>
    </row>
    <row r="14" spans="1:13" s="74" customFormat="1" ht="22.5" customHeight="1">
      <c r="B14" s="188" t="s">
        <v>156</v>
      </c>
      <c r="C14" s="189"/>
      <c r="D14" s="75">
        <v>116</v>
      </c>
      <c r="E14" s="44">
        <f>D14/D12</f>
        <v>0.25777777777777777</v>
      </c>
    </row>
    <row r="15" spans="1:13" s="74" customFormat="1" ht="22.5" customHeight="1">
      <c r="B15" s="188" t="s">
        <v>157</v>
      </c>
      <c r="C15" s="189"/>
      <c r="D15" s="75">
        <v>43</v>
      </c>
      <c r="E15" s="44">
        <f>D15/D12</f>
        <v>9.555555555555556E-2</v>
      </c>
    </row>
    <row r="16" spans="1:13" s="74" customFormat="1" ht="22.5" customHeight="1">
      <c r="B16" s="188" t="s">
        <v>158</v>
      </c>
      <c r="C16" s="189"/>
      <c r="D16" s="75">
        <v>3</v>
      </c>
      <c r="E16" s="44">
        <f>D16/D12</f>
        <v>6.6666666666666671E-3</v>
      </c>
    </row>
    <row r="17" spans="2:14" ht="22.5" customHeight="1">
      <c r="B17" s="188" t="s">
        <v>159</v>
      </c>
      <c r="C17" s="189"/>
      <c r="D17" s="75">
        <v>2</v>
      </c>
      <c r="E17" s="44">
        <f>D17/D12</f>
        <v>4.4444444444444444E-3</v>
      </c>
      <c r="F17" s="181"/>
      <c r="G17" s="194"/>
      <c r="H17" s="192"/>
      <c r="I17" s="193"/>
    </row>
    <row r="18" spans="2:14" s="115" customFormat="1" ht="22.5" customHeight="1">
      <c r="B18" s="131" t="s">
        <v>241</v>
      </c>
      <c r="C18" s="122"/>
      <c r="D18" s="119"/>
      <c r="E18" s="117"/>
      <c r="F18" s="130"/>
      <c r="G18" s="127"/>
      <c r="H18" s="123"/>
      <c r="I18" s="128"/>
    </row>
    <row r="19" spans="2:14" s="115" customFormat="1" ht="22.5" customHeight="1">
      <c r="B19" s="121"/>
      <c r="C19" s="122"/>
      <c r="D19" s="119"/>
      <c r="E19" s="117"/>
      <c r="F19" s="130"/>
      <c r="G19" s="127"/>
      <c r="H19" s="123"/>
      <c r="I19" s="128"/>
    </row>
    <row r="20" spans="2:14" ht="20.100000000000001" customHeight="1">
      <c r="B20" s="39" t="s">
        <v>215</v>
      </c>
    </row>
    <row r="21" spans="2:14" ht="20.100000000000001" customHeight="1"/>
    <row r="22" spans="2:14" ht="20.100000000000001" customHeight="1">
      <c r="B22" s="190" t="s">
        <v>143</v>
      </c>
      <c r="C22" s="184"/>
      <c r="D22" s="38" t="s">
        <v>184</v>
      </c>
      <c r="E22" s="38" t="s">
        <v>153</v>
      </c>
    </row>
    <row r="23" spans="2:14" s="74" customFormat="1" ht="26.25" customHeight="1">
      <c r="B23" s="191" t="s">
        <v>10</v>
      </c>
      <c r="C23" s="174"/>
      <c r="D23" s="93">
        <v>450</v>
      </c>
      <c r="E23" s="78">
        <f>D23/450</f>
        <v>1</v>
      </c>
      <c r="F23" s="134" t="s">
        <v>264</v>
      </c>
    </row>
    <row r="24" spans="2:14" ht="26.25" customHeight="1">
      <c r="B24" s="188" t="s">
        <v>155</v>
      </c>
      <c r="C24" s="189"/>
      <c r="D24" s="37">
        <v>261</v>
      </c>
      <c r="E24" s="44">
        <f>D24/D23</f>
        <v>0.57999999999999996</v>
      </c>
    </row>
    <row r="25" spans="2:14" ht="26.25" customHeight="1">
      <c r="B25" s="188" t="s">
        <v>156</v>
      </c>
      <c r="C25" s="189"/>
      <c r="D25" s="37">
        <v>124</v>
      </c>
      <c r="E25" s="44">
        <f>D25/D23</f>
        <v>0.27555555555555555</v>
      </c>
    </row>
    <row r="26" spans="2:14" ht="26.25" customHeight="1">
      <c r="B26" s="188" t="s">
        <v>157</v>
      </c>
      <c r="C26" s="189"/>
      <c r="D26" s="37">
        <v>56</v>
      </c>
      <c r="E26" s="44">
        <f>D26/D23</f>
        <v>0.12444444444444444</v>
      </c>
    </row>
    <row r="27" spans="2:14" ht="26.25" customHeight="1">
      <c r="B27" s="188" t="s">
        <v>158</v>
      </c>
      <c r="C27" s="189"/>
      <c r="D27" s="37">
        <v>8</v>
      </c>
      <c r="E27" s="44">
        <f>D27/D23</f>
        <v>1.7777777777777778E-2</v>
      </c>
    </row>
    <row r="28" spans="2:14" ht="26.25" customHeight="1">
      <c r="B28" s="188" t="s">
        <v>159</v>
      </c>
      <c r="C28" s="189"/>
      <c r="D28" s="37">
        <v>1</v>
      </c>
      <c r="E28" s="44">
        <f>D28/D23</f>
        <v>2.2222222222222222E-3</v>
      </c>
    </row>
    <row r="29" spans="2:14" ht="20.100000000000001" customHeight="1">
      <c r="D29" s="36"/>
      <c r="E29" s="82"/>
    </row>
    <row r="30" spans="2:14" ht="20.100000000000001" customHeight="1">
      <c r="B30" s="131" t="s">
        <v>242</v>
      </c>
      <c r="C30" s="115"/>
      <c r="D30" s="115"/>
      <c r="E30" s="115"/>
      <c r="F30" s="132"/>
      <c r="G30" s="132"/>
      <c r="H30" s="132"/>
      <c r="I30" s="132"/>
      <c r="J30" s="115"/>
      <c r="K30" s="115"/>
      <c r="L30" s="115"/>
      <c r="M30" s="115"/>
      <c r="N30" s="115"/>
    </row>
    <row r="31" spans="2:14" ht="20.100000000000001" customHeight="1"/>
    <row r="32" spans="2:14" ht="20.100000000000001" customHeight="1">
      <c r="B32" s="39" t="s">
        <v>216</v>
      </c>
    </row>
    <row r="33" spans="2:9" ht="20.100000000000001" customHeight="1"/>
    <row r="34" spans="2:9" ht="20.100000000000001" customHeight="1">
      <c r="B34" s="190" t="s">
        <v>143</v>
      </c>
      <c r="C34" s="184"/>
      <c r="D34" s="38" t="s">
        <v>184</v>
      </c>
      <c r="E34" s="76" t="s">
        <v>153</v>
      </c>
    </row>
    <row r="35" spans="2:9" ht="45" customHeight="1">
      <c r="B35" s="191" t="s">
        <v>145</v>
      </c>
      <c r="C35" s="174"/>
      <c r="D35" s="37">
        <v>450</v>
      </c>
      <c r="E35" s="78">
        <f>D35/450</f>
        <v>1</v>
      </c>
      <c r="F35" s="134" t="s">
        <v>273</v>
      </c>
    </row>
    <row r="36" spans="2:9" ht="24" customHeight="1">
      <c r="B36" s="188" t="s">
        <v>155</v>
      </c>
      <c r="C36" s="189"/>
      <c r="D36" s="75">
        <v>223</v>
      </c>
      <c r="E36" s="44">
        <f>D36/D35</f>
        <v>0.49555555555555558</v>
      </c>
    </row>
    <row r="37" spans="2:9" s="74" customFormat="1" ht="24" customHeight="1">
      <c r="B37" s="188" t="s">
        <v>156</v>
      </c>
      <c r="C37" s="189"/>
      <c r="D37" s="75">
        <v>109</v>
      </c>
      <c r="E37" s="44">
        <f>D37/D35</f>
        <v>0.24222222222222223</v>
      </c>
    </row>
    <row r="38" spans="2:9" ht="24" customHeight="1">
      <c r="B38" s="188" t="s">
        <v>157</v>
      </c>
      <c r="C38" s="189"/>
      <c r="D38" s="75">
        <v>80</v>
      </c>
      <c r="E38" s="44">
        <f>D38/D35</f>
        <v>0.17777777777777778</v>
      </c>
    </row>
    <row r="39" spans="2:9" s="74" customFormat="1" ht="24" customHeight="1">
      <c r="B39" s="188" t="s">
        <v>158</v>
      </c>
      <c r="C39" s="189"/>
      <c r="D39" s="75">
        <v>29</v>
      </c>
      <c r="E39" s="44">
        <f>D39/D35</f>
        <v>6.4444444444444443E-2</v>
      </c>
    </row>
    <row r="40" spans="2:9" s="74" customFormat="1" ht="24" customHeight="1">
      <c r="B40" s="188" t="s">
        <v>159</v>
      </c>
      <c r="C40" s="189"/>
      <c r="D40" s="75">
        <v>9</v>
      </c>
      <c r="E40" s="44">
        <f>D40/D35</f>
        <v>0.02</v>
      </c>
      <c r="F40" s="181"/>
      <c r="G40" s="194"/>
      <c r="H40" s="192"/>
      <c r="I40" s="193"/>
    </row>
    <row r="41" spans="2:9" s="74" customFormat="1" ht="20.100000000000001" customHeight="1">
      <c r="B41" s="131" t="s">
        <v>243</v>
      </c>
      <c r="E41" s="82"/>
    </row>
    <row r="42" spans="2:9" s="74" customFormat="1" ht="20.100000000000001" customHeight="1"/>
    <row r="43" spans="2:9" ht="20.100000000000001" customHeight="1">
      <c r="B43" s="39" t="s">
        <v>217</v>
      </c>
    </row>
    <row r="44" spans="2:9" ht="20.100000000000001" customHeight="1"/>
    <row r="45" spans="2:9" ht="20.100000000000001" customHeight="1">
      <c r="B45" s="190" t="s">
        <v>143</v>
      </c>
      <c r="C45" s="184"/>
      <c r="D45" s="38" t="s">
        <v>184</v>
      </c>
      <c r="E45" s="76" t="s">
        <v>153</v>
      </c>
    </row>
    <row r="46" spans="2:9" ht="45" customHeight="1">
      <c r="B46" s="191" t="s">
        <v>145</v>
      </c>
      <c r="C46" s="174"/>
      <c r="D46" s="37">
        <v>450</v>
      </c>
      <c r="E46" s="78">
        <f>D46/450</f>
        <v>1</v>
      </c>
      <c r="F46" s="134" t="s">
        <v>267</v>
      </c>
    </row>
    <row r="47" spans="2:9" ht="20.100000000000001" customHeight="1">
      <c r="B47" s="188" t="s">
        <v>155</v>
      </c>
      <c r="C47" s="189"/>
      <c r="D47" s="75">
        <v>276</v>
      </c>
      <c r="E47" s="44">
        <f>D47/D46</f>
        <v>0.61333333333333329</v>
      </c>
    </row>
    <row r="48" spans="2:9" s="74" customFormat="1" ht="20.100000000000001" customHeight="1">
      <c r="B48" s="188" t="s">
        <v>156</v>
      </c>
      <c r="C48" s="189"/>
      <c r="D48" s="75">
        <v>122</v>
      </c>
      <c r="E48" s="44">
        <f>D48/D46</f>
        <v>0.27111111111111114</v>
      </c>
    </row>
    <row r="49" spans="2:9" s="74" customFormat="1" ht="20.100000000000001" customHeight="1">
      <c r="B49" s="188" t="s">
        <v>157</v>
      </c>
      <c r="C49" s="189"/>
      <c r="D49" s="75">
        <v>47</v>
      </c>
      <c r="E49" s="44">
        <f>D49/D46</f>
        <v>0.10444444444444445</v>
      </c>
    </row>
    <row r="50" spans="2:9" s="74" customFormat="1" ht="20.100000000000001" customHeight="1">
      <c r="B50" s="188" t="s">
        <v>158</v>
      </c>
      <c r="C50" s="189"/>
      <c r="D50" s="75">
        <v>4</v>
      </c>
      <c r="E50" s="44">
        <f>D50/D46</f>
        <v>8.8888888888888889E-3</v>
      </c>
    </row>
    <row r="51" spans="2:9" s="74" customFormat="1" ht="20.100000000000001" customHeight="1">
      <c r="B51" s="188" t="s">
        <v>159</v>
      </c>
      <c r="C51" s="189"/>
      <c r="D51" s="75">
        <v>1</v>
      </c>
      <c r="E51" s="44">
        <f>D51/D46</f>
        <v>2.2222222222222222E-3</v>
      </c>
      <c r="F51" s="181"/>
      <c r="G51" s="194"/>
      <c r="H51" s="192"/>
      <c r="I51" s="193"/>
    </row>
    <row r="52" spans="2:9" s="115" customFormat="1" ht="20.100000000000001" customHeight="1">
      <c r="B52" s="131" t="s">
        <v>244</v>
      </c>
      <c r="C52" s="122"/>
      <c r="D52" s="119"/>
      <c r="E52" s="117"/>
      <c r="F52" s="130"/>
      <c r="G52" s="127"/>
      <c r="H52" s="123"/>
      <c r="I52" s="128"/>
    </row>
    <row r="53" spans="2:9" ht="20.100000000000001" customHeight="1">
      <c r="E53" s="82"/>
    </row>
    <row r="54" spans="2:9" ht="16.5" customHeight="1">
      <c r="B54" s="39" t="s">
        <v>218</v>
      </c>
    </row>
    <row r="55" spans="2:9" ht="16.5" customHeight="1"/>
    <row r="56" spans="2:9" ht="16.5" customHeight="1">
      <c r="B56" s="190" t="s">
        <v>143</v>
      </c>
      <c r="C56" s="184"/>
      <c r="D56" s="76" t="s">
        <v>184</v>
      </c>
      <c r="E56" s="76" t="s">
        <v>153</v>
      </c>
    </row>
    <row r="57" spans="2:9" s="74" customFormat="1" ht="33" customHeight="1">
      <c r="B57" s="191" t="s">
        <v>10</v>
      </c>
      <c r="C57" s="174"/>
      <c r="D57" s="75">
        <v>450</v>
      </c>
      <c r="E57" s="78">
        <f>D57/450</f>
        <v>1</v>
      </c>
      <c r="F57" s="134" t="s">
        <v>266</v>
      </c>
    </row>
    <row r="58" spans="2:9" ht="33" customHeight="1">
      <c r="B58" s="188" t="s">
        <v>155</v>
      </c>
      <c r="C58" s="189"/>
      <c r="D58" s="75">
        <v>279</v>
      </c>
      <c r="E58" s="44">
        <f>D58/D57</f>
        <v>0.62</v>
      </c>
    </row>
    <row r="59" spans="2:9" ht="33" customHeight="1">
      <c r="B59" s="188" t="s">
        <v>156</v>
      </c>
      <c r="C59" s="189"/>
      <c r="D59" s="75">
        <v>137</v>
      </c>
      <c r="E59" s="44">
        <f>D59/D57</f>
        <v>0.30444444444444446</v>
      </c>
    </row>
    <row r="60" spans="2:9" ht="33" customHeight="1">
      <c r="B60" s="188" t="s">
        <v>157</v>
      </c>
      <c r="C60" s="189"/>
      <c r="D60" s="75">
        <v>33</v>
      </c>
      <c r="E60" s="44">
        <f>D60/D57</f>
        <v>7.3333333333333334E-2</v>
      </c>
    </row>
    <row r="61" spans="2:9" ht="33" customHeight="1">
      <c r="B61" s="188" t="s">
        <v>158</v>
      </c>
      <c r="C61" s="189"/>
      <c r="D61" s="75"/>
      <c r="E61" s="44">
        <f>D61/D57</f>
        <v>0</v>
      </c>
    </row>
    <row r="62" spans="2:9" ht="33" customHeight="1">
      <c r="B62" s="188" t="s">
        <v>159</v>
      </c>
      <c r="C62" s="189"/>
      <c r="D62" s="75">
        <v>1</v>
      </c>
      <c r="E62" s="44">
        <f>D62/D57</f>
        <v>2.2222222222222222E-3</v>
      </c>
    </row>
    <row r="63" spans="2:9" ht="16.5" customHeight="1">
      <c r="B63" s="135" t="s">
        <v>245</v>
      </c>
      <c r="E63" s="82"/>
    </row>
    <row r="64" spans="2:9" ht="16.5" customHeight="1"/>
    <row r="65" spans="2:9" ht="17.25" customHeight="1">
      <c r="B65" s="39" t="s">
        <v>219</v>
      </c>
    </row>
    <row r="66" spans="2:9" ht="16.5" customHeight="1"/>
    <row r="67" spans="2:9" ht="16.5" customHeight="1">
      <c r="B67" s="190" t="s">
        <v>143</v>
      </c>
      <c r="C67" s="184"/>
      <c r="D67" s="38" t="s">
        <v>184</v>
      </c>
      <c r="E67" s="76" t="s">
        <v>153</v>
      </c>
    </row>
    <row r="68" spans="2:9" ht="45" customHeight="1">
      <c r="B68" s="191" t="s">
        <v>145</v>
      </c>
      <c r="C68" s="174"/>
      <c r="D68" s="37">
        <v>450</v>
      </c>
      <c r="E68" s="78">
        <f>D68/450</f>
        <v>1</v>
      </c>
      <c r="F68" s="134" t="s">
        <v>267</v>
      </c>
    </row>
    <row r="69" spans="2:9" ht="16.5" customHeight="1">
      <c r="B69" s="188" t="s">
        <v>155</v>
      </c>
      <c r="C69" s="189"/>
      <c r="D69" s="75">
        <v>279</v>
      </c>
      <c r="E69" s="44">
        <f>D69/D68</f>
        <v>0.62</v>
      </c>
    </row>
    <row r="70" spans="2:9" ht="16.5" customHeight="1">
      <c r="B70" s="188" t="s">
        <v>156</v>
      </c>
      <c r="C70" s="189"/>
      <c r="D70" s="75">
        <v>127</v>
      </c>
      <c r="E70" s="44">
        <f>D70/D68</f>
        <v>0.28222222222222221</v>
      </c>
    </row>
    <row r="71" spans="2:9" ht="16.5" customHeight="1">
      <c r="B71" s="188" t="s">
        <v>157</v>
      </c>
      <c r="C71" s="189"/>
      <c r="D71" s="75">
        <v>39</v>
      </c>
      <c r="E71" s="44">
        <f>D71/D68</f>
        <v>8.666666666666667E-2</v>
      </c>
    </row>
    <row r="72" spans="2:9" s="74" customFormat="1" ht="16.5" customHeight="1">
      <c r="B72" s="188" t="s">
        <v>158</v>
      </c>
      <c r="C72" s="189"/>
      <c r="D72" s="75">
        <v>3</v>
      </c>
      <c r="E72" s="44">
        <f>D72/D68</f>
        <v>6.6666666666666671E-3</v>
      </c>
    </row>
    <row r="73" spans="2:9" s="74" customFormat="1" ht="16.5" customHeight="1">
      <c r="B73" s="188" t="s">
        <v>159</v>
      </c>
      <c r="C73" s="189"/>
      <c r="D73" s="75">
        <v>2</v>
      </c>
      <c r="E73" s="44">
        <f>D73/D68</f>
        <v>4.4444444444444444E-3</v>
      </c>
      <c r="F73" s="181"/>
      <c r="G73" s="194"/>
      <c r="H73" s="95"/>
      <c r="I73" s="94"/>
    </row>
    <row r="74" spans="2:9" s="74" customFormat="1" ht="16.5" customHeight="1">
      <c r="E74" s="82"/>
    </row>
    <row r="75" spans="2:9" ht="25.5" customHeight="1">
      <c r="B75" s="135" t="s">
        <v>246</v>
      </c>
    </row>
    <row r="76" spans="2:9" ht="17.25" customHeight="1">
      <c r="B76" s="39" t="s">
        <v>220</v>
      </c>
    </row>
    <row r="77" spans="2:9" ht="16.5" customHeight="1"/>
    <row r="78" spans="2:9" ht="16.5" customHeight="1">
      <c r="B78" s="190" t="s">
        <v>143</v>
      </c>
      <c r="C78" s="184"/>
      <c r="D78" s="38" t="s">
        <v>184</v>
      </c>
      <c r="E78" s="38" t="s">
        <v>152</v>
      </c>
    </row>
    <row r="79" spans="2:9" s="74" customFormat="1" ht="45" customHeight="1">
      <c r="B79" s="191" t="s">
        <v>10</v>
      </c>
      <c r="C79" s="174"/>
      <c r="D79" s="75">
        <v>450</v>
      </c>
      <c r="E79" s="78">
        <f>D79/450</f>
        <v>1</v>
      </c>
      <c r="F79" s="134" t="s">
        <v>265</v>
      </c>
    </row>
    <row r="80" spans="2:9" ht="24.75" customHeight="1">
      <c r="B80" s="188" t="s">
        <v>155</v>
      </c>
      <c r="C80" s="189"/>
      <c r="D80" s="75">
        <v>283</v>
      </c>
      <c r="E80" s="44">
        <f>D80/D79</f>
        <v>0.62888888888888894</v>
      </c>
    </row>
    <row r="81" spans="2:6" ht="24.75" customHeight="1">
      <c r="B81" s="188" t="s">
        <v>156</v>
      </c>
      <c r="C81" s="189"/>
      <c r="D81" s="75">
        <v>132</v>
      </c>
      <c r="E81" s="44">
        <f>D81/D79</f>
        <v>0.29333333333333333</v>
      </c>
    </row>
    <row r="82" spans="2:6" ht="24.75" customHeight="1">
      <c r="B82" s="188" t="s">
        <v>157</v>
      </c>
      <c r="C82" s="189"/>
      <c r="D82" s="75">
        <v>33</v>
      </c>
      <c r="E82" s="44">
        <f>D82/D79</f>
        <v>7.3333333333333334E-2</v>
      </c>
    </row>
    <row r="83" spans="2:6" ht="24.75" customHeight="1">
      <c r="B83" s="188" t="s">
        <v>158</v>
      </c>
      <c r="C83" s="189"/>
      <c r="D83" s="75">
        <v>1</v>
      </c>
      <c r="E83" s="44">
        <f>D83/D79</f>
        <v>2.2222222222222222E-3</v>
      </c>
    </row>
    <row r="84" spans="2:6" ht="24.75" customHeight="1">
      <c r="B84" s="188" t="s">
        <v>159</v>
      </c>
      <c r="C84" s="189"/>
      <c r="D84" s="75">
        <v>1</v>
      </c>
      <c r="E84" s="44">
        <f>D84/D79</f>
        <v>2.2222222222222222E-3</v>
      </c>
    </row>
    <row r="85" spans="2:6" ht="29.25" customHeight="1">
      <c r="E85" s="82"/>
    </row>
    <row r="86" spans="2:6" ht="24.75" customHeight="1">
      <c r="B86" s="135" t="s">
        <v>247</v>
      </c>
    </row>
    <row r="87" spans="2:6" s="115" customFormat="1" ht="21" customHeight="1">
      <c r="B87" s="135" t="s">
        <v>238</v>
      </c>
    </row>
    <row r="88" spans="2:6" s="115" customFormat="1" ht="28.5" customHeight="1">
      <c r="B88" s="135" t="s">
        <v>239</v>
      </c>
    </row>
    <row r="89" spans="2:6" ht="24" customHeight="1">
      <c r="B89" s="39" t="s">
        <v>221</v>
      </c>
    </row>
    <row r="90" spans="2:6" s="97" customFormat="1" ht="17.25" customHeight="1">
      <c r="B90" s="39"/>
    </row>
    <row r="91" spans="2:6" ht="16.5" customHeight="1"/>
    <row r="92" spans="2:6" ht="16.5" customHeight="1">
      <c r="B92" s="190" t="s">
        <v>143</v>
      </c>
      <c r="C92" s="184"/>
      <c r="D92" s="38" t="s">
        <v>184</v>
      </c>
      <c r="E92" s="76" t="s">
        <v>153</v>
      </c>
    </row>
    <row r="93" spans="2:6" ht="45" customHeight="1">
      <c r="B93" s="191" t="s">
        <v>145</v>
      </c>
      <c r="C93" s="174"/>
      <c r="D93" s="37">
        <v>450</v>
      </c>
      <c r="E93" s="78">
        <f>D93/450</f>
        <v>1</v>
      </c>
      <c r="F93" s="134" t="s">
        <v>275</v>
      </c>
    </row>
    <row r="94" spans="2:6" ht="16.5" customHeight="1">
      <c r="B94" s="188" t="s">
        <v>155</v>
      </c>
      <c r="C94" s="189"/>
      <c r="D94" s="75">
        <v>314</v>
      </c>
      <c r="E94" s="44">
        <f>D94/D93</f>
        <v>0.69777777777777783</v>
      </c>
    </row>
    <row r="95" spans="2:6" ht="16.5" customHeight="1">
      <c r="B95" s="188" t="s">
        <v>156</v>
      </c>
      <c r="C95" s="189"/>
      <c r="D95" s="75">
        <v>104</v>
      </c>
      <c r="E95" s="44">
        <f>D95/D93</f>
        <v>0.2311111111111111</v>
      </c>
    </row>
    <row r="96" spans="2:6" ht="16.5" customHeight="1">
      <c r="B96" s="188" t="s">
        <v>157</v>
      </c>
      <c r="C96" s="189"/>
      <c r="D96" s="75">
        <v>25</v>
      </c>
      <c r="E96" s="44">
        <f>D96/D93</f>
        <v>5.5555555555555552E-2</v>
      </c>
    </row>
    <row r="97" spans="2:16" s="74" customFormat="1" ht="16.5" customHeight="1">
      <c r="B97" s="188" t="s">
        <v>158</v>
      </c>
      <c r="C97" s="189"/>
      <c r="D97" s="75">
        <v>5</v>
      </c>
      <c r="E97" s="44">
        <f>D97/D93</f>
        <v>1.1111111111111112E-2</v>
      </c>
    </row>
    <row r="98" spans="2:16" s="74" customFormat="1" ht="16.5" customHeight="1">
      <c r="B98" s="188" t="s">
        <v>159</v>
      </c>
      <c r="C98" s="189"/>
      <c r="D98" s="75">
        <v>2</v>
      </c>
      <c r="E98" s="44">
        <f>D98/D93</f>
        <v>4.4444444444444444E-3</v>
      </c>
      <c r="F98" s="181"/>
      <c r="G98" s="194"/>
      <c r="H98" s="192"/>
      <c r="I98" s="193"/>
    </row>
    <row r="99" spans="2:16" s="74" customFormat="1" ht="16.5" customHeight="1">
      <c r="E99" s="82"/>
    </row>
    <row r="100" spans="2:16" s="115" customFormat="1" ht="16.5" customHeight="1">
      <c r="B100" s="135" t="s">
        <v>248</v>
      </c>
      <c r="E100" s="120"/>
    </row>
    <row r="101" spans="2:16" ht="16.5" customHeight="1"/>
    <row r="102" spans="2:16" ht="17.25" customHeight="1">
      <c r="B102" s="39" t="s">
        <v>222</v>
      </c>
    </row>
    <row r="103" spans="2:16" ht="16.5" customHeight="1"/>
    <row r="104" spans="2:16" ht="16.5" customHeight="1">
      <c r="B104" s="190" t="s">
        <v>143</v>
      </c>
      <c r="C104" s="184"/>
      <c r="D104" s="76" t="s">
        <v>184</v>
      </c>
      <c r="E104" s="76" t="s">
        <v>153</v>
      </c>
    </row>
    <row r="105" spans="2:16" s="74" customFormat="1" ht="26.25" customHeight="1">
      <c r="B105" s="191" t="s">
        <v>10</v>
      </c>
      <c r="C105" s="174"/>
      <c r="D105" s="75">
        <v>450</v>
      </c>
      <c r="E105" s="78">
        <f>D105/450</f>
        <v>1</v>
      </c>
      <c r="F105" s="134" t="s">
        <v>269</v>
      </c>
    </row>
    <row r="106" spans="2:16" ht="26.25" customHeight="1">
      <c r="B106" s="188" t="s">
        <v>155</v>
      </c>
      <c r="C106" s="189"/>
      <c r="D106" s="75">
        <v>253</v>
      </c>
      <c r="E106" s="44">
        <f>D106/D105</f>
        <v>0.56222222222222218</v>
      </c>
      <c r="P106" s="115"/>
    </row>
    <row r="107" spans="2:16" ht="26.25" customHeight="1">
      <c r="B107" s="188" t="s">
        <v>156</v>
      </c>
      <c r="C107" s="189"/>
      <c r="D107" s="75">
        <v>125</v>
      </c>
      <c r="E107" s="44">
        <f>D107/D105</f>
        <v>0.27777777777777779</v>
      </c>
    </row>
    <row r="108" spans="2:16" ht="26.25" customHeight="1">
      <c r="B108" s="188" t="s">
        <v>157</v>
      </c>
      <c r="C108" s="189"/>
      <c r="D108" s="75">
        <v>59</v>
      </c>
      <c r="E108" s="44">
        <f>D108/D105</f>
        <v>0.13111111111111112</v>
      </c>
    </row>
    <row r="109" spans="2:16" ht="26.25" customHeight="1">
      <c r="B109" s="188" t="s">
        <v>158</v>
      </c>
      <c r="C109" s="189"/>
      <c r="D109" s="75">
        <v>11</v>
      </c>
      <c r="E109" s="44">
        <f>D109/D105</f>
        <v>2.4444444444444446E-2</v>
      </c>
      <c r="F109" s="48"/>
    </row>
    <row r="110" spans="2:16" ht="26.25" customHeight="1">
      <c r="B110" s="188" t="s">
        <v>159</v>
      </c>
      <c r="C110" s="189"/>
      <c r="D110" s="75">
        <v>2</v>
      </c>
      <c r="E110" s="44">
        <f>D110/D105</f>
        <v>4.4444444444444444E-3</v>
      </c>
      <c r="F110" s="48"/>
    </row>
    <row r="111" spans="2:16" ht="17.25" customHeight="1">
      <c r="B111" s="206"/>
      <c r="C111" s="206"/>
      <c r="D111" s="46"/>
      <c r="E111" s="47"/>
      <c r="F111" s="48"/>
    </row>
    <row r="112" spans="2:16" ht="25.5" customHeight="1">
      <c r="B112" s="133" t="s">
        <v>249</v>
      </c>
      <c r="C112" s="48"/>
      <c r="D112" s="48"/>
      <c r="E112" s="48"/>
      <c r="F112" s="48"/>
    </row>
    <row r="113" spans="2:6" ht="17.25" customHeight="1">
      <c r="B113" s="39" t="s">
        <v>223</v>
      </c>
    </row>
    <row r="114" spans="2:6" ht="16.5" customHeight="1"/>
    <row r="115" spans="2:6" ht="16.5" customHeight="1">
      <c r="B115" s="190" t="s">
        <v>143</v>
      </c>
      <c r="C115" s="184"/>
      <c r="D115" s="38" t="s">
        <v>184</v>
      </c>
      <c r="E115" s="38" t="s">
        <v>152</v>
      </c>
    </row>
    <row r="116" spans="2:6" s="74" customFormat="1" ht="45" customHeight="1">
      <c r="B116" s="191" t="s">
        <v>228</v>
      </c>
      <c r="C116" s="174"/>
      <c r="D116" s="45">
        <v>450</v>
      </c>
      <c r="E116" s="78">
        <f>D116/450</f>
        <v>1</v>
      </c>
      <c r="F116" s="134" t="s">
        <v>270</v>
      </c>
    </row>
    <row r="117" spans="2:6" ht="24.75" customHeight="1">
      <c r="B117" s="188" t="s">
        <v>229</v>
      </c>
      <c r="C117" s="189"/>
      <c r="D117" s="45">
        <v>315</v>
      </c>
      <c r="E117" s="44">
        <f>D117/D116</f>
        <v>0.7</v>
      </c>
    </row>
    <row r="118" spans="2:6" ht="24.75" customHeight="1">
      <c r="B118" s="188" t="s">
        <v>230</v>
      </c>
      <c r="C118" s="189"/>
      <c r="D118" s="45">
        <v>99</v>
      </c>
      <c r="E118" s="44">
        <f>D118/D116</f>
        <v>0.22</v>
      </c>
    </row>
    <row r="119" spans="2:6" ht="24.75" customHeight="1">
      <c r="B119" s="188" t="s">
        <v>231</v>
      </c>
      <c r="C119" s="189"/>
      <c r="D119" s="45">
        <v>31</v>
      </c>
      <c r="E119" s="44">
        <f>D119/D116</f>
        <v>6.8888888888888888E-2</v>
      </c>
    </row>
    <row r="120" spans="2:6" ht="24.75" customHeight="1">
      <c r="B120" s="188" t="s">
        <v>232</v>
      </c>
      <c r="C120" s="189"/>
      <c r="D120" s="45">
        <v>2</v>
      </c>
      <c r="E120" s="44">
        <f>D120/D116</f>
        <v>4.4444444444444444E-3</v>
      </c>
    </row>
    <row r="121" spans="2:6" ht="24.75" customHeight="1">
      <c r="B121" s="188" t="s">
        <v>233</v>
      </c>
      <c r="C121" s="189"/>
      <c r="D121" s="45">
        <v>3</v>
      </c>
      <c r="E121" s="44">
        <f>D121/D116</f>
        <v>6.6666666666666671E-3</v>
      </c>
    </row>
    <row r="122" spans="2:6" ht="16.5" customHeight="1">
      <c r="D122" s="114"/>
      <c r="E122" s="82"/>
    </row>
    <row r="123" spans="2:6" ht="16.5" customHeight="1">
      <c r="B123" s="135" t="s">
        <v>250</v>
      </c>
    </row>
    <row r="124" spans="2:6" ht="16.5" customHeight="1">
      <c r="C124" s="135" t="s">
        <v>240</v>
      </c>
    </row>
    <row r="125" spans="2:6" ht="17.25" customHeight="1">
      <c r="B125" s="39" t="s">
        <v>224</v>
      </c>
    </row>
    <row r="126" spans="2:6" ht="16.5" customHeight="1"/>
    <row r="127" spans="2:6" ht="16.5" customHeight="1">
      <c r="B127" s="190" t="s">
        <v>143</v>
      </c>
      <c r="C127" s="184"/>
      <c r="D127" s="38" t="s">
        <v>184</v>
      </c>
      <c r="E127" s="76" t="s">
        <v>153</v>
      </c>
    </row>
    <row r="128" spans="2:6" ht="45" customHeight="1">
      <c r="B128" s="191" t="s">
        <v>145</v>
      </c>
      <c r="C128" s="174"/>
      <c r="D128" s="37">
        <v>450</v>
      </c>
      <c r="E128" s="78">
        <f>D128/450</f>
        <v>1</v>
      </c>
      <c r="F128" s="134" t="s">
        <v>271</v>
      </c>
    </row>
    <row r="129" spans="2:9" ht="16.5" customHeight="1">
      <c r="B129" s="188" t="s">
        <v>155</v>
      </c>
      <c r="C129" s="189"/>
      <c r="D129" s="45">
        <v>278</v>
      </c>
      <c r="E129" s="44">
        <f>D129/D128</f>
        <v>0.61777777777777776</v>
      </c>
    </row>
    <row r="130" spans="2:9" ht="16.5" customHeight="1">
      <c r="B130" s="188" t="s">
        <v>156</v>
      </c>
      <c r="C130" s="189"/>
      <c r="D130" s="45">
        <v>125</v>
      </c>
      <c r="E130" s="44">
        <f>D130/D128</f>
        <v>0.27777777777777779</v>
      </c>
    </row>
    <row r="131" spans="2:9" ht="16.5" customHeight="1">
      <c r="B131" s="188" t="s">
        <v>157</v>
      </c>
      <c r="C131" s="189"/>
      <c r="D131" s="45">
        <v>43</v>
      </c>
      <c r="E131" s="44">
        <f>D131/D128</f>
        <v>9.555555555555556E-2</v>
      </c>
    </row>
    <row r="132" spans="2:9" s="74" customFormat="1" ht="16.5" customHeight="1">
      <c r="B132" s="188" t="s">
        <v>158</v>
      </c>
      <c r="C132" s="189"/>
      <c r="D132" s="45">
        <v>2</v>
      </c>
      <c r="E132" s="44">
        <f>D132/D128</f>
        <v>4.4444444444444444E-3</v>
      </c>
    </row>
    <row r="133" spans="2:9" s="74" customFormat="1" ht="19.5" customHeight="1">
      <c r="B133" s="188" t="s">
        <v>159</v>
      </c>
      <c r="C133" s="189"/>
      <c r="D133" s="45">
        <v>2</v>
      </c>
      <c r="E133" s="44">
        <f>D133/D128</f>
        <v>4.4444444444444444E-3</v>
      </c>
      <c r="F133" s="207"/>
      <c r="G133" s="208"/>
      <c r="H133" s="209"/>
      <c r="I133" s="210"/>
    </row>
    <row r="134" spans="2:9" s="74" customFormat="1" ht="16.5" customHeight="1">
      <c r="D134" s="114"/>
      <c r="E134" s="82"/>
    </row>
    <row r="135" spans="2:9" s="115" customFormat="1" ht="16.5" customHeight="1">
      <c r="D135" s="114"/>
      <c r="E135" s="120"/>
    </row>
    <row r="136" spans="2:9" ht="16.5" customHeight="1">
      <c r="B136" s="131" t="s">
        <v>254</v>
      </c>
    </row>
    <row r="137" spans="2:9" ht="17.25" customHeight="1">
      <c r="B137" s="39" t="s">
        <v>225</v>
      </c>
    </row>
    <row r="138" spans="2:9" ht="16.5" customHeight="1"/>
    <row r="139" spans="2:9" ht="16.5" customHeight="1">
      <c r="B139" s="190" t="s">
        <v>143</v>
      </c>
      <c r="C139" s="184"/>
      <c r="D139" s="38" t="s">
        <v>184</v>
      </c>
      <c r="E139" s="38" t="s">
        <v>151</v>
      </c>
    </row>
    <row r="140" spans="2:9" s="74" customFormat="1" ht="24.75" customHeight="1">
      <c r="B140" s="191" t="s">
        <v>10</v>
      </c>
      <c r="C140" s="174"/>
      <c r="D140" s="75">
        <v>450</v>
      </c>
      <c r="E140" s="78">
        <f>D140/450</f>
        <v>1</v>
      </c>
      <c r="F140" s="134" t="s">
        <v>272</v>
      </c>
    </row>
    <row r="141" spans="2:9" ht="24.75" customHeight="1">
      <c r="B141" s="188" t="s">
        <v>155</v>
      </c>
      <c r="C141" s="189"/>
      <c r="D141" s="45">
        <v>273</v>
      </c>
      <c r="E141" s="44">
        <f>D141/D140</f>
        <v>0.60666666666666669</v>
      </c>
    </row>
    <row r="142" spans="2:9" ht="24.75" customHeight="1">
      <c r="B142" s="188" t="s">
        <v>156</v>
      </c>
      <c r="C142" s="189"/>
      <c r="D142" s="45">
        <v>123</v>
      </c>
      <c r="E142" s="44">
        <f>D142/D140</f>
        <v>0.27333333333333332</v>
      </c>
    </row>
    <row r="143" spans="2:9" ht="24.75" customHeight="1">
      <c r="B143" s="188" t="s">
        <v>157</v>
      </c>
      <c r="C143" s="189"/>
      <c r="D143" s="45">
        <v>44</v>
      </c>
      <c r="E143" s="44">
        <f>D143/D140</f>
        <v>9.7777777777777783E-2</v>
      </c>
    </row>
    <row r="144" spans="2:9" ht="24.75" customHeight="1">
      <c r="B144" s="188" t="s">
        <v>158</v>
      </c>
      <c r="C144" s="189"/>
      <c r="D144" s="45">
        <v>8</v>
      </c>
      <c r="E144" s="44">
        <f>D144/D140</f>
        <v>1.7777777777777778E-2</v>
      </c>
      <c r="F144" s="48"/>
    </row>
    <row r="145" spans="2:9" ht="24.75" customHeight="1">
      <c r="B145" s="188" t="s">
        <v>159</v>
      </c>
      <c r="C145" s="189"/>
      <c r="D145" s="45">
        <v>2</v>
      </c>
      <c r="E145" s="44">
        <f>D145/D140</f>
        <v>4.4444444444444444E-3</v>
      </c>
      <c r="F145" s="48"/>
    </row>
    <row r="146" spans="2:9" ht="16.5" customHeight="1">
      <c r="B146" s="206"/>
      <c r="C146" s="206"/>
      <c r="D146" s="46"/>
      <c r="E146" s="47"/>
      <c r="F146" s="48"/>
    </row>
    <row r="147" spans="2:9" s="115" customFormat="1" ht="28.5" customHeight="1">
      <c r="B147" s="131" t="s">
        <v>251</v>
      </c>
      <c r="C147" s="129"/>
      <c r="D147" s="116"/>
      <c r="E147" s="117"/>
      <c r="F147" s="118"/>
    </row>
    <row r="148" spans="2:9" ht="16.5" customHeight="1">
      <c r="B148" s="48"/>
      <c r="C148" s="48"/>
      <c r="D148" s="48"/>
      <c r="E148" s="48"/>
      <c r="F148" s="48"/>
    </row>
    <row r="149" spans="2:9" ht="17.25" customHeight="1">
      <c r="B149" s="39" t="s">
        <v>226</v>
      </c>
    </row>
    <row r="150" spans="2:9" ht="16.5" customHeight="1"/>
    <row r="151" spans="2:9" ht="16.5" customHeight="1">
      <c r="B151" s="190" t="s">
        <v>154</v>
      </c>
      <c r="C151" s="184"/>
      <c r="D151" s="38" t="s">
        <v>184</v>
      </c>
      <c r="E151" s="76" t="s">
        <v>153</v>
      </c>
    </row>
    <row r="152" spans="2:9" ht="45" customHeight="1">
      <c r="B152" s="191" t="s">
        <v>145</v>
      </c>
      <c r="C152" s="174"/>
      <c r="D152" s="37">
        <v>450</v>
      </c>
      <c r="E152" s="78">
        <f>D152/450</f>
        <v>1</v>
      </c>
      <c r="F152" s="134" t="s">
        <v>274</v>
      </c>
    </row>
    <row r="153" spans="2:9" ht="18.75" customHeight="1">
      <c r="B153" s="188" t="s">
        <v>155</v>
      </c>
      <c r="C153" s="189"/>
      <c r="D153" s="45">
        <v>250</v>
      </c>
      <c r="E153" s="44">
        <f>D153/450</f>
        <v>0.55555555555555558</v>
      </c>
    </row>
    <row r="154" spans="2:9" ht="18.75" customHeight="1">
      <c r="B154" s="188" t="s">
        <v>156</v>
      </c>
      <c r="C154" s="189"/>
      <c r="D154" s="45">
        <v>114</v>
      </c>
      <c r="E154" s="44">
        <f>D154/450</f>
        <v>0.25333333333333335</v>
      </c>
    </row>
    <row r="155" spans="2:9" s="74" customFormat="1" ht="18.75" customHeight="1">
      <c r="B155" s="188" t="s">
        <v>157</v>
      </c>
      <c r="C155" s="189"/>
      <c r="D155" s="45">
        <v>72</v>
      </c>
      <c r="E155" s="44">
        <f t="shared" ref="E155:E157" si="0">D155/450</f>
        <v>0.16</v>
      </c>
    </row>
    <row r="156" spans="2:9" s="74" customFormat="1" ht="18.75" customHeight="1">
      <c r="B156" s="188" t="s">
        <v>158</v>
      </c>
      <c r="C156" s="189"/>
      <c r="D156" s="45">
        <v>8</v>
      </c>
      <c r="E156" s="44">
        <f t="shared" si="0"/>
        <v>1.7777777777777778E-2</v>
      </c>
    </row>
    <row r="157" spans="2:9" s="74" customFormat="1" ht="18.75" customHeight="1">
      <c r="B157" s="188" t="s">
        <v>159</v>
      </c>
      <c r="C157" s="189"/>
      <c r="D157" s="45">
        <v>6</v>
      </c>
      <c r="E157" s="44">
        <f t="shared" si="0"/>
        <v>1.3333333333333334E-2</v>
      </c>
      <c r="F157" s="181"/>
      <c r="G157" s="194"/>
      <c r="H157" s="192"/>
      <c r="I157" s="193"/>
    </row>
    <row r="158" spans="2:9" ht="16.5" customHeight="1">
      <c r="D158" s="114"/>
      <c r="E158" s="82"/>
    </row>
    <row r="159" spans="2:9" s="74" customFormat="1" ht="16.5" customHeight="1"/>
    <row r="160" spans="2:9" ht="16.5" customHeight="1">
      <c r="B160" s="135" t="s">
        <v>252</v>
      </c>
    </row>
    <row r="161" spans="2:9" ht="16.5" customHeight="1"/>
    <row r="162" spans="2:9" ht="16.5" customHeight="1"/>
    <row r="163" spans="2:9" ht="17.25" customHeight="1">
      <c r="B163" s="39" t="s">
        <v>227</v>
      </c>
    </row>
    <row r="164" spans="2:9" ht="16.5" customHeight="1"/>
    <row r="165" spans="2:9" ht="18" customHeight="1">
      <c r="B165" s="190" t="s">
        <v>143</v>
      </c>
      <c r="C165" s="184"/>
      <c r="D165" s="38" t="s">
        <v>184</v>
      </c>
      <c r="E165" s="38" t="s">
        <v>152</v>
      </c>
    </row>
    <row r="166" spans="2:9" s="74" customFormat="1" ht="45" customHeight="1">
      <c r="B166" s="191" t="s">
        <v>10</v>
      </c>
      <c r="C166" s="174"/>
      <c r="D166" s="75">
        <v>450</v>
      </c>
      <c r="E166" s="78">
        <f>D166/450</f>
        <v>1</v>
      </c>
      <c r="F166" s="134" t="s">
        <v>268</v>
      </c>
    </row>
    <row r="167" spans="2:9" ht="27" customHeight="1">
      <c r="B167" s="188" t="s">
        <v>155</v>
      </c>
      <c r="C167" s="189"/>
      <c r="D167" s="45">
        <v>288</v>
      </c>
      <c r="E167" s="44">
        <f>D167/D166</f>
        <v>0.64</v>
      </c>
    </row>
    <row r="168" spans="2:9" ht="27" customHeight="1">
      <c r="B168" s="188" t="s">
        <v>156</v>
      </c>
      <c r="C168" s="189"/>
      <c r="D168" s="45">
        <v>115</v>
      </c>
      <c r="E168" s="44">
        <f>D168/D166</f>
        <v>0.25555555555555554</v>
      </c>
    </row>
    <row r="169" spans="2:9" ht="27" customHeight="1">
      <c r="B169" s="188" t="s">
        <v>157</v>
      </c>
      <c r="C169" s="189"/>
      <c r="D169" s="45">
        <v>44</v>
      </c>
      <c r="E169" s="44">
        <f>D169/D166</f>
        <v>9.7777777777777783E-2</v>
      </c>
    </row>
    <row r="170" spans="2:9" ht="27" customHeight="1">
      <c r="B170" s="188" t="s">
        <v>158</v>
      </c>
      <c r="C170" s="189"/>
      <c r="D170" s="45">
        <v>2</v>
      </c>
      <c r="E170" s="44">
        <f>D170/D166</f>
        <v>4.4444444444444444E-3</v>
      </c>
    </row>
    <row r="171" spans="2:9" ht="27" customHeight="1">
      <c r="B171" s="188" t="s">
        <v>159</v>
      </c>
      <c r="C171" s="189"/>
      <c r="D171" s="45">
        <v>1</v>
      </c>
      <c r="E171" s="44">
        <f>D171/D166</f>
        <v>2.2222222222222222E-3</v>
      </c>
    </row>
    <row r="172" spans="2:9" s="115" customFormat="1" ht="27" customHeight="1">
      <c r="B172" s="121"/>
      <c r="C172" s="122"/>
      <c r="D172" s="116"/>
      <c r="E172" s="117"/>
    </row>
    <row r="173" spans="2:9" s="115" customFormat="1" ht="27" customHeight="1">
      <c r="B173" s="135" t="s">
        <v>253</v>
      </c>
      <c r="C173" s="122"/>
      <c r="D173" s="116"/>
      <c r="E173" s="117"/>
    </row>
    <row r="174" spans="2:9" ht="17.25" customHeight="1" thickBot="1">
      <c r="D174" s="114"/>
      <c r="E174" s="82"/>
    </row>
    <row r="175" spans="2:9" s="97" customFormat="1" ht="34.5" thickBot="1">
      <c r="B175" s="185" t="s">
        <v>235</v>
      </c>
      <c r="C175" s="186"/>
      <c r="D175" s="186"/>
      <c r="E175" s="186"/>
      <c r="F175" s="186"/>
      <c r="G175" s="186"/>
      <c r="H175" s="186"/>
      <c r="I175" s="187"/>
    </row>
    <row r="176" spans="2:9" s="97" customFormat="1" ht="16.5" customHeight="1">
      <c r="B176" s="101"/>
      <c r="C176" s="102"/>
      <c r="D176" s="102"/>
      <c r="E176" s="102"/>
      <c r="F176" s="102"/>
      <c r="G176" s="102"/>
      <c r="H176" s="102"/>
      <c r="I176" s="103"/>
    </row>
    <row r="177" spans="2:9" s="97" customFormat="1" ht="16.5" customHeight="1">
      <c r="B177" s="104" t="s">
        <v>234</v>
      </c>
      <c r="C177" s="48"/>
      <c r="D177" s="48"/>
      <c r="E177" s="48"/>
      <c r="F177" s="48"/>
      <c r="G177" s="48"/>
      <c r="H177" s="48"/>
      <c r="I177" s="105"/>
    </row>
    <row r="178" spans="2:9" s="97" customFormat="1" ht="16.5" customHeight="1">
      <c r="B178" s="106"/>
      <c r="C178" s="48"/>
      <c r="D178" s="48"/>
      <c r="E178" s="48"/>
      <c r="F178" s="48"/>
      <c r="G178" s="48"/>
      <c r="H178" s="48"/>
      <c r="I178" s="105"/>
    </row>
    <row r="179" spans="2:9" s="97" customFormat="1" ht="16.5" customHeight="1">
      <c r="B179" s="183" t="s">
        <v>13</v>
      </c>
      <c r="C179" s="184"/>
      <c r="D179" s="76" t="s">
        <v>184</v>
      </c>
      <c r="E179" s="76" t="s">
        <v>153</v>
      </c>
      <c r="F179" s="48"/>
      <c r="G179" s="48"/>
      <c r="H179" s="48"/>
      <c r="I179" s="105"/>
    </row>
    <row r="180" spans="2:9" s="98" customFormat="1" ht="16.5" customHeight="1">
      <c r="B180" s="173" t="s">
        <v>10</v>
      </c>
      <c r="C180" s="174"/>
      <c r="D180" s="75">
        <v>454</v>
      </c>
      <c r="E180" s="78">
        <f t="shared" ref="E180:E186" si="1">D180/454</f>
        <v>1</v>
      </c>
      <c r="F180" s="107"/>
      <c r="G180" s="107"/>
      <c r="H180" s="107"/>
      <c r="I180" s="108"/>
    </row>
    <row r="181" spans="2:9" s="97" customFormat="1" ht="16.5" customHeight="1">
      <c r="B181" s="177" t="s">
        <v>190</v>
      </c>
      <c r="C181" s="178"/>
      <c r="D181" s="75">
        <v>25</v>
      </c>
      <c r="E181" s="78">
        <f t="shared" si="1"/>
        <v>5.5066079295154183E-2</v>
      </c>
      <c r="F181" s="48"/>
      <c r="G181" s="48"/>
      <c r="H181" s="48"/>
      <c r="I181" s="105"/>
    </row>
    <row r="182" spans="2:9" s="97" customFormat="1" ht="16.5" customHeight="1">
      <c r="B182" s="177" t="s">
        <v>191</v>
      </c>
      <c r="C182" s="178"/>
      <c r="D182" s="75">
        <v>39</v>
      </c>
      <c r="E182" s="78">
        <f t="shared" si="1"/>
        <v>8.590308370044053E-2</v>
      </c>
      <c r="F182" s="48"/>
      <c r="G182" s="48"/>
      <c r="H182" s="48"/>
      <c r="I182" s="105"/>
    </row>
    <row r="183" spans="2:9" s="97" customFormat="1" ht="16.5" customHeight="1">
      <c r="B183" s="177" t="s">
        <v>192</v>
      </c>
      <c r="C183" s="178"/>
      <c r="D183" s="75">
        <v>88</v>
      </c>
      <c r="E183" s="78">
        <f t="shared" si="1"/>
        <v>0.19383259911894274</v>
      </c>
      <c r="F183" s="48"/>
      <c r="G183" s="48"/>
      <c r="H183" s="48"/>
      <c r="I183" s="105"/>
    </row>
    <row r="184" spans="2:9" s="97" customFormat="1" ht="16.5" customHeight="1">
      <c r="B184" s="177" t="s">
        <v>193</v>
      </c>
      <c r="C184" s="178"/>
      <c r="D184" s="75">
        <v>187</v>
      </c>
      <c r="E184" s="78">
        <f t="shared" si="1"/>
        <v>0.41189427312775329</v>
      </c>
      <c r="F184" s="48"/>
      <c r="G184" s="48"/>
      <c r="H184" s="48"/>
      <c r="I184" s="105"/>
    </row>
    <row r="185" spans="2:9" s="97" customFormat="1" ht="16.5" customHeight="1">
      <c r="B185" s="177" t="s">
        <v>194</v>
      </c>
      <c r="C185" s="178"/>
      <c r="D185" s="75">
        <v>90</v>
      </c>
      <c r="E185" s="78">
        <f t="shared" si="1"/>
        <v>0.19823788546255505</v>
      </c>
      <c r="F185" s="48"/>
      <c r="G185" s="48"/>
      <c r="H185" s="48"/>
      <c r="I185" s="105"/>
    </row>
    <row r="186" spans="2:9" s="97" customFormat="1" ht="16.5" customHeight="1">
      <c r="B186" s="177" t="s">
        <v>195</v>
      </c>
      <c r="C186" s="178"/>
      <c r="D186" s="75">
        <v>25</v>
      </c>
      <c r="E186" s="78">
        <f t="shared" si="1"/>
        <v>5.5066079295154183E-2</v>
      </c>
      <c r="F186" s="181"/>
      <c r="G186" s="182"/>
      <c r="H186" s="179"/>
      <c r="I186" s="180"/>
    </row>
    <row r="187" spans="2:9" s="97" customFormat="1" ht="26.25" customHeight="1">
      <c r="B187" s="136" t="s">
        <v>255</v>
      </c>
      <c r="C187" s="48"/>
      <c r="D187" s="48"/>
      <c r="E187" s="109"/>
      <c r="F187" s="48"/>
      <c r="G187" s="48"/>
      <c r="H187" s="48"/>
      <c r="I187" s="105"/>
    </row>
    <row r="188" spans="2:9" s="115" customFormat="1" ht="13.5" customHeight="1">
      <c r="B188" s="136"/>
      <c r="C188" s="118"/>
      <c r="D188" s="118"/>
      <c r="E188" s="126"/>
      <c r="F188" s="118"/>
      <c r="G188" s="118"/>
      <c r="H188" s="118"/>
      <c r="I188" s="125"/>
    </row>
    <row r="189" spans="2:9" s="97" customFormat="1" ht="16.5" customHeight="1">
      <c r="B189" s="104" t="s">
        <v>236</v>
      </c>
      <c r="C189" s="48"/>
      <c r="D189" s="48"/>
      <c r="E189" s="48"/>
      <c r="F189" s="48"/>
      <c r="G189" s="48"/>
      <c r="H189" s="48"/>
      <c r="I189" s="105"/>
    </row>
    <row r="190" spans="2:9" s="97" customFormat="1" ht="16.5" customHeight="1">
      <c r="B190" s="106"/>
      <c r="C190" s="48"/>
      <c r="D190" s="48"/>
      <c r="E190" s="48"/>
      <c r="F190" s="48"/>
      <c r="G190" s="48"/>
      <c r="H190" s="48"/>
      <c r="I190" s="105"/>
    </row>
    <row r="191" spans="2:9" s="97" customFormat="1" ht="16.5" customHeight="1">
      <c r="B191" s="183" t="s">
        <v>13</v>
      </c>
      <c r="C191" s="184"/>
      <c r="D191" s="76" t="s">
        <v>184</v>
      </c>
      <c r="E191" s="76" t="s">
        <v>153</v>
      </c>
      <c r="F191" s="48"/>
      <c r="G191" s="48"/>
      <c r="H191" s="48"/>
      <c r="I191" s="105"/>
    </row>
    <row r="192" spans="2:9" s="97" customFormat="1" ht="16.5" customHeight="1">
      <c r="B192" s="173" t="s">
        <v>10</v>
      </c>
      <c r="C192" s="174"/>
      <c r="D192" s="75">
        <v>451</v>
      </c>
      <c r="E192" s="78">
        <f>D192/451</f>
        <v>1</v>
      </c>
      <c r="F192" s="48"/>
      <c r="G192" s="48"/>
      <c r="H192" s="48"/>
      <c r="I192" s="105"/>
    </row>
    <row r="193" spans="2:9" s="97" customFormat="1" ht="16.5" customHeight="1">
      <c r="B193" s="171" t="s">
        <v>196</v>
      </c>
      <c r="C193" s="172"/>
      <c r="D193" s="75">
        <v>27</v>
      </c>
      <c r="E193" s="78">
        <f t="shared" ref="E193:E200" si="2">D193/451</f>
        <v>5.9866962305986697E-2</v>
      </c>
      <c r="F193" s="48"/>
      <c r="G193" s="48"/>
      <c r="H193" s="48"/>
      <c r="I193" s="105"/>
    </row>
    <row r="194" spans="2:9" s="97" customFormat="1" ht="16.5" customHeight="1">
      <c r="B194" s="171" t="s">
        <v>197</v>
      </c>
      <c r="C194" s="172"/>
      <c r="D194" s="75">
        <v>7</v>
      </c>
      <c r="E194" s="78">
        <f t="shared" si="2"/>
        <v>1.5521064301552107E-2</v>
      </c>
      <c r="F194" s="48"/>
      <c r="G194" s="48"/>
      <c r="H194" s="48"/>
      <c r="I194" s="105"/>
    </row>
    <row r="195" spans="2:9" s="97" customFormat="1" ht="16.5" customHeight="1">
      <c r="B195" s="171" t="s">
        <v>198</v>
      </c>
      <c r="C195" s="172"/>
      <c r="D195" s="75">
        <v>199</v>
      </c>
      <c r="E195" s="78">
        <f t="shared" si="2"/>
        <v>0.44124168514412415</v>
      </c>
      <c r="F195" s="48"/>
      <c r="G195" s="48"/>
      <c r="H195" s="48"/>
      <c r="I195" s="105"/>
    </row>
    <row r="196" spans="2:9" s="97" customFormat="1" ht="16.5" customHeight="1">
      <c r="B196" s="171" t="s">
        <v>199</v>
      </c>
      <c r="C196" s="172"/>
      <c r="D196" s="75">
        <v>47</v>
      </c>
      <c r="E196" s="78">
        <f t="shared" si="2"/>
        <v>0.10421286031042129</v>
      </c>
      <c r="F196" s="48"/>
      <c r="G196" s="48"/>
      <c r="H196" s="48"/>
      <c r="I196" s="105"/>
    </row>
    <row r="197" spans="2:9" s="97" customFormat="1" ht="16.5" customHeight="1">
      <c r="B197" s="171" t="s">
        <v>200</v>
      </c>
      <c r="C197" s="172"/>
      <c r="D197" s="75">
        <v>12</v>
      </c>
      <c r="E197" s="78">
        <f t="shared" si="2"/>
        <v>2.6607538802660754E-2</v>
      </c>
      <c r="F197" s="181"/>
      <c r="G197" s="182"/>
      <c r="H197" s="179"/>
      <c r="I197" s="180"/>
    </row>
    <row r="198" spans="2:9" s="97" customFormat="1">
      <c r="B198" s="171" t="s">
        <v>201</v>
      </c>
      <c r="C198" s="172"/>
      <c r="D198" s="75">
        <v>99</v>
      </c>
      <c r="E198" s="78">
        <f t="shared" si="2"/>
        <v>0.21951219512195122</v>
      </c>
      <c r="F198" s="48"/>
      <c r="G198" s="48"/>
      <c r="H198" s="48"/>
      <c r="I198" s="105"/>
    </row>
    <row r="199" spans="2:9" s="97" customFormat="1">
      <c r="B199" s="175" t="s">
        <v>208</v>
      </c>
      <c r="C199" s="176"/>
      <c r="D199" s="75">
        <v>37</v>
      </c>
      <c r="E199" s="78">
        <f t="shared" si="2"/>
        <v>8.2039911308203997E-2</v>
      </c>
      <c r="F199" s="48"/>
      <c r="G199" s="48"/>
      <c r="H199" s="48"/>
      <c r="I199" s="105"/>
    </row>
    <row r="200" spans="2:9" s="97" customFormat="1">
      <c r="B200" s="175" t="s">
        <v>209</v>
      </c>
      <c r="C200" s="176"/>
      <c r="D200" s="75">
        <v>23</v>
      </c>
      <c r="E200" s="78">
        <f t="shared" si="2"/>
        <v>5.0997782705099776E-2</v>
      </c>
      <c r="F200" s="48"/>
      <c r="G200" s="48"/>
      <c r="H200" s="48"/>
      <c r="I200" s="105"/>
    </row>
    <row r="201" spans="2:9" s="115" customFormat="1" ht="24" customHeight="1">
      <c r="B201" s="136" t="s">
        <v>256</v>
      </c>
      <c r="C201" s="99"/>
      <c r="D201" s="119"/>
      <c r="E201" s="124"/>
      <c r="F201" s="118"/>
      <c r="G201" s="118"/>
      <c r="H201" s="118"/>
      <c r="I201" s="125"/>
    </row>
    <row r="202" spans="2:9" s="115" customFormat="1" ht="24" customHeight="1">
      <c r="B202" s="136" t="s">
        <v>257</v>
      </c>
      <c r="C202" s="99"/>
      <c r="D202" s="119"/>
      <c r="E202" s="124"/>
      <c r="F202" s="118"/>
      <c r="G202" s="118"/>
      <c r="H202" s="118"/>
      <c r="I202" s="125"/>
    </row>
    <row r="203" spans="2:9" s="97" customFormat="1">
      <c r="B203" s="110"/>
      <c r="C203" s="99"/>
      <c r="D203" s="77"/>
      <c r="E203" s="100"/>
      <c r="F203" s="48"/>
      <c r="G203" s="48"/>
      <c r="H203" s="48"/>
      <c r="I203" s="105"/>
    </row>
    <row r="204" spans="2:9" s="97" customFormat="1">
      <c r="B204" s="104" t="s">
        <v>237</v>
      </c>
      <c r="C204" s="48"/>
      <c r="D204" s="48"/>
      <c r="E204" s="48"/>
      <c r="F204" s="48"/>
      <c r="G204" s="48"/>
      <c r="H204" s="48"/>
      <c r="I204" s="105"/>
    </row>
    <row r="205" spans="2:9" s="97" customFormat="1">
      <c r="B205" s="104"/>
      <c r="C205" s="48"/>
      <c r="D205" s="48"/>
      <c r="E205" s="48"/>
      <c r="F205" s="48"/>
      <c r="G205" s="48"/>
      <c r="H205" s="48"/>
      <c r="I205" s="105"/>
    </row>
    <row r="206" spans="2:9" s="97" customFormat="1">
      <c r="B206" s="183" t="s">
        <v>13</v>
      </c>
      <c r="C206" s="184"/>
      <c r="D206" s="76" t="s">
        <v>184</v>
      </c>
      <c r="E206" s="76" t="s">
        <v>153</v>
      </c>
      <c r="F206" s="48"/>
      <c r="G206" s="48"/>
      <c r="H206" s="48"/>
      <c r="I206" s="105"/>
    </row>
    <row r="207" spans="2:9" s="97" customFormat="1">
      <c r="B207" s="173" t="s">
        <v>10</v>
      </c>
      <c r="C207" s="174"/>
      <c r="D207" s="75">
        <v>450</v>
      </c>
      <c r="E207" s="78">
        <f>D207/450</f>
        <v>1</v>
      </c>
      <c r="F207" s="48"/>
      <c r="G207" s="48"/>
      <c r="H207" s="48"/>
      <c r="I207" s="105"/>
    </row>
    <row r="208" spans="2:9" s="97" customFormat="1" ht="16.5" customHeight="1">
      <c r="B208" s="171" t="s">
        <v>202</v>
      </c>
      <c r="C208" s="172"/>
      <c r="D208" s="75">
        <v>261</v>
      </c>
      <c r="E208" s="78">
        <f t="shared" ref="E208:E217" si="3">D208/450</f>
        <v>0.57999999999999996</v>
      </c>
      <c r="F208" s="48"/>
      <c r="G208" s="48"/>
      <c r="H208" s="48"/>
      <c r="I208" s="105"/>
    </row>
    <row r="209" spans="2:9" s="97" customFormat="1" ht="16.5" customHeight="1">
      <c r="B209" s="171" t="s">
        <v>203</v>
      </c>
      <c r="C209" s="172"/>
      <c r="D209" s="75">
        <v>14</v>
      </c>
      <c r="E209" s="78">
        <f t="shared" si="3"/>
        <v>3.111111111111111E-2</v>
      </c>
      <c r="F209" s="48"/>
      <c r="G209" s="48"/>
      <c r="H209" s="48"/>
      <c r="I209" s="105"/>
    </row>
    <row r="210" spans="2:9" s="97" customFormat="1" ht="16.5" customHeight="1">
      <c r="B210" s="171" t="s">
        <v>204</v>
      </c>
      <c r="C210" s="172"/>
      <c r="D210" s="75">
        <v>6</v>
      </c>
      <c r="E210" s="78">
        <f t="shared" si="3"/>
        <v>1.3333333333333334E-2</v>
      </c>
      <c r="F210" s="48"/>
      <c r="G210" s="48"/>
      <c r="H210" s="48"/>
      <c r="I210" s="105"/>
    </row>
    <row r="211" spans="2:9" s="97" customFormat="1" ht="16.5" customHeight="1">
      <c r="B211" s="171" t="s">
        <v>205</v>
      </c>
      <c r="C211" s="172"/>
      <c r="D211" s="75">
        <v>12</v>
      </c>
      <c r="E211" s="78">
        <f t="shared" si="3"/>
        <v>2.6666666666666668E-2</v>
      </c>
      <c r="F211" s="48"/>
      <c r="G211" s="48"/>
      <c r="H211" s="48"/>
      <c r="I211" s="105"/>
    </row>
    <row r="212" spans="2:9" s="97" customFormat="1" ht="16.5" customHeight="1">
      <c r="B212" s="171" t="s">
        <v>206</v>
      </c>
      <c r="C212" s="172"/>
      <c r="D212" s="75">
        <v>6</v>
      </c>
      <c r="E212" s="78">
        <f t="shared" si="3"/>
        <v>1.3333333333333334E-2</v>
      </c>
      <c r="F212" s="181"/>
      <c r="G212" s="182"/>
      <c r="H212" s="179"/>
      <c r="I212" s="180"/>
    </row>
    <row r="213" spans="2:9" s="97" customFormat="1">
      <c r="B213" s="171" t="s">
        <v>207</v>
      </c>
      <c r="C213" s="172"/>
      <c r="D213" s="75">
        <v>12</v>
      </c>
      <c r="E213" s="78">
        <f t="shared" si="3"/>
        <v>2.6666666666666668E-2</v>
      </c>
      <c r="F213" s="48"/>
      <c r="G213" s="48"/>
      <c r="H213" s="48"/>
      <c r="I213" s="105"/>
    </row>
    <row r="214" spans="2:9" s="97" customFormat="1">
      <c r="B214" s="171" t="s">
        <v>210</v>
      </c>
      <c r="C214" s="172"/>
      <c r="D214" s="75">
        <v>42</v>
      </c>
      <c r="E214" s="78">
        <f t="shared" si="3"/>
        <v>9.3333333333333338E-2</v>
      </c>
      <c r="F214" s="48"/>
      <c r="G214" s="48"/>
      <c r="H214" s="48"/>
      <c r="I214" s="105"/>
    </row>
    <row r="215" spans="2:9" s="97" customFormat="1">
      <c r="B215" s="171" t="s">
        <v>211</v>
      </c>
      <c r="C215" s="172"/>
      <c r="D215" s="75">
        <v>63</v>
      </c>
      <c r="E215" s="78">
        <f t="shared" si="3"/>
        <v>0.14000000000000001</v>
      </c>
      <c r="F215" s="48"/>
      <c r="G215" s="48"/>
      <c r="H215" s="48"/>
      <c r="I215" s="105"/>
    </row>
    <row r="216" spans="2:9" s="97" customFormat="1">
      <c r="B216" s="171" t="s">
        <v>212</v>
      </c>
      <c r="C216" s="172"/>
      <c r="D216" s="75">
        <v>33</v>
      </c>
      <c r="E216" s="78">
        <f t="shared" si="3"/>
        <v>7.3333333333333334E-2</v>
      </c>
      <c r="F216" s="48"/>
      <c r="G216" s="48"/>
      <c r="H216" s="48"/>
      <c r="I216" s="105"/>
    </row>
    <row r="217" spans="2:9" s="115" customFormat="1" ht="17.25" thickBot="1">
      <c r="B217" s="169" t="s">
        <v>213</v>
      </c>
      <c r="C217" s="170"/>
      <c r="D217" s="111">
        <v>1</v>
      </c>
      <c r="E217" s="78">
        <f t="shared" si="3"/>
        <v>2.2222222222222222E-3</v>
      </c>
      <c r="F217" s="118"/>
      <c r="G217" s="118"/>
      <c r="H217" s="118"/>
      <c r="I217" s="125"/>
    </row>
    <row r="218" spans="2:9" s="115" customFormat="1">
      <c r="B218" s="136" t="s">
        <v>258</v>
      </c>
      <c r="C218" s="137"/>
      <c r="D218" s="119"/>
      <c r="E218" s="124"/>
      <c r="F218" s="118"/>
      <c r="G218" s="118"/>
      <c r="H218" s="118"/>
      <c r="I218" s="125"/>
    </row>
    <row r="219" spans="2:9" s="97" customFormat="1" ht="17.25" thickBot="1">
      <c r="B219" s="139" t="s">
        <v>259</v>
      </c>
      <c r="F219" s="112"/>
      <c r="G219" s="112"/>
      <c r="H219" s="112"/>
      <c r="I219" s="113"/>
    </row>
    <row r="220" spans="2:9" s="115" customFormat="1">
      <c r="C220" s="138"/>
      <c r="D220" s="138"/>
      <c r="E220" s="138"/>
      <c r="F220" s="138"/>
      <c r="G220" s="138"/>
      <c r="H220" s="138"/>
      <c r="I220" s="138"/>
    </row>
  </sheetData>
  <mergeCells count="157">
    <mergeCell ref="B130:C130"/>
    <mergeCell ref="B168:C168"/>
    <mergeCell ref="B169:C169"/>
    <mergeCell ref="B142:C142"/>
    <mergeCell ref="B143:C143"/>
    <mergeCell ref="F157:G157"/>
    <mergeCell ref="H157:I157"/>
    <mergeCell ref="F133:G133"/>
    <mergeCell ref="H133:I133"/>
    <mergeCell ref="B167:C167"/>
    <mergeCell ref="B165:C165"/>
    <mergeCell ref="B144:C144"/>
    <mergeCell ref="B145:C145"/>
    <mergeCell ref="B146:C146"/>
    <mergeCell ref="B151:C151"/>
    <mergeCell ref="B152:C152"/>
    <mergeCell ref="B153:C153"/>
    <mergeCell ref="B154:C154"/>
    <mergeCell ref="B156:C156"/>
    <mergeCell ref="B157:C157"/>
    <mergeCell ref="B166:C166"/>
    <mergeCell ref="F98:G98"/>
    <mergeCell ref="H98:I98"/>
    <mergeCell ref="B13:C13"/>
    <mergeCell ref="B14:C14"/>
    <mergeCell ref="B15:C15"/>
    <mergeCell ref="B16:C16"/>
    <mergeCell ref="B17:C17"/>
    <mergeCell ref="B28:C28"/>
    <mergeCell ref="B34:C34"/>
    <mergeCell ref="B45:C45"/>
    <mergeCell ref="B46:C46"/>
    <mergeCell ref="B35:C35"/>
    <mergeCell ref="B80:C80"/>
    <mergeCell ref="B62:C62"/>
    <mergeCell ref="B58:C58"/>
    <mergeCell ref="B59:C59"/>
    <mergeCell ref="B60:C60"/>
    <mergeCell ref="B81:C81"/>
    <mergeCell ref="B22:C22"/>
    <mergeCell ref="F17:G17"/>
    <mergeCell ref="H17:I17"/>
    <mergeCell ref="F40:G40"/>
    <mergeCell ref="H40:I40"/>
    <mergeCell ref="F51:G51"/>
    <mergeCell ref="B170:C170"/>
    <mergeCell ref="B171:C171"/>
    <mergeCell ref="B104:C104"/>
    <mergeCell ref="B106:C106"/>
    <mergeCell ref="B155:C155"/>
    <mergeCell ref="B2:L2"/>
    <mergeCell ref="D4:L4"/>
    <mergeCell ref="D5:L5"/>
    <mergeCell ref="B11:C11"/>
    <mergeCell ref="B12:C12"/>
    <mergeCell ref="D6:L6"/>
    <mergeCell ref="B4:C4"/>
    <mergeCell ref="B5:C5"/>
    <mergeCell ref="B6:C6"/>
    <mergeCell ref="B49:C49"/>
    <mergeCell ref="B50:C50"/>
    <mergeCell ref="B51:C51"/>
    <mergeCell ref="B108:C108"/>
    <mergeCell ref="B109:C109"/>
    <mergeCell ref="B139:C139"/>
    <mergeCell ref="B141:C141"/>
    <mergeCell ref="B111:C111"/>
    <mergeCell ref="B115:C115"/>
    <mergeCell ref="B93:C93"/>
    <mergeCell ref="B117:C117"/>
    <mergeCell ref="B118:C118"/>
    <mergeCell ref="B119:C119"/>
    <mergeCell ref="B127:C127"/>
    <mergeCell ref="B92:C92"/>
    <mergeCell ref="B82:C82"/>
    <mergeCell ref="B83:C83"/>
    <mergeCell ref="B84:C84"/>
    <mergeCell ref="B107:C107"/>
    <mergeCell ref="B110:C110"/>
    <mergeCell ref="H51:I51"/>
    <mergeCell ref="F73:G73"/>
    <mergeCell ref="B78:C78"/>
    <mergeCell ref="B26:C26"/>
    <mergeCell ref="B27:C27"/>
    <mergeCell ref="B23:C23"/>
    <mergeCell ref="B69:C69"/>
    <mergeCell ref="B70:C70"/>
    <mergeCell ref="B24:C24"/>
    <mergeCell ref="B25:C25"/>
    <mergeCell ref="B36:C36"/>
    <mergeCell ref="B37:C37"/>
    <mergeCell ref="B38:C38"/>
    <mergeCell ref="B39:C39"/>
    <mergeCell ref="B40:C40"/>
    <mergeCell ref="B47:C47"/>
    <mergeCell ref="B48:C48"/>
    <mergeCell ref="B57:C57"/>
    <mergeCell ref="B73:C73"/>
    <mergeCell ref="B175:I175"/>
    <mergeCell ref="B179:C179"/>
    <mergeCell ref="B121:C121"/>
    <mergeCell ref="B71:C71"/>
    <mergeCell ref="B72:C72"/>
    <mergeCell ref="B56:C56"/>
    <mergeCell ref="B67:C67"/>
    <mergeCell ref="B68:C68"/>
    <mergeCell ref="B61:C61"/>
    <mergeCell ref="B120:C120"/>
    <mergeCell ref="B79:C79"/>
    <mergeCell ref="B105:C105"/>
    <mergeCell ref="B116:C116"/>
    <mergeCell ref="B140:C140"/>
    <mergeCell ref="B129:C129"/>
    <mergeCell ref="B131:C131"/>
    <mergeCell ref="B132:C132"/>
    <mergeCell ref="B133:C133"/>
    <mergeCell ref="B94:C94"/>
    <mergeCell ref="B95:C95"/>
    <mergeCell ref="B96:C96"/>
    <mergeCell ref="B97:C97"/>
    <mergeCell ref="B98:C98"/>
    <mergeCell ref="B128:C128"/>
    <mergeCell ref="H212:I212"/>
    <mergeCell ref="B182:C182"/>
    <mergeCell ref="B183:C183"/>
    <mergeCell ref="B184:C184"/>
    <mergeCell ref="B185:C185"/>
    <mergeCell ref="B209:C209"/>
    <mergeCell ref="B210:C210"/>
    <mergeCell ref="B211:C211"/>
    <mergeCell ref="B212:C212"/>
    <mergeCell ref="F212:G212"/>
    <mergeCell ref="F197:G197"/>
    <mergeCell ref="H197:I197"/>
    <mergeCell ref="B206:C206"/>
    <mergeCell ref="B207:C207"/>
    <mergeCell ref="B193:C193"/>
    <mergeCell ref="B186:C186"/>
    <mergeCell ref="F186:G186"/>
    <mergeCell ref="H186:I186"/>
    <mergeCell ref="B191:C191"/>
    <mergeCell ref="B192:C192"/>
    <mergeCell ref="B217:C217"/>
    <mergeCell ref="B214:C214"/>
    <mergeCell ref="B215:C215"/>
    <mergeCell ref="B208:C208"/>
    <mergeCell ref="B213:C213"/>
    <mergeCell ref="B216:C216"/>
    <mergeCell ref="B180:C180"/>
    <mergeCell ref="B198:C198"/>
    <mergeCell ref="B197:C197"/>
    <mergeCell ref="B194:C194"/>
    <mergeCell ref="B195:C195"/>
    <mergeCell ref="B196:C196"/>
    <mergeCell ref="B199:C199"/>
    <mergeCell ref="B200:C200"/>
    <mergeCell ref="B181:C181"/>
  </mergeCells>
  <phoneticPr fontId="6" type="noConversion"/>
  <pageMargins left="0.70866141732283472" right="0.70866141732283472" top="0.74803149606299213" bottom="0.74803149606299213" header="0.31496062992125984" footer="0.31496062992125984"/>
  <pageSetup paperSize="9" scale="55" orientation="landscape" r:id="rId1"/>
  <rowBreaks count="4" manualBreakCount="4">
    <brk id="42" max="16383" man="1"/>
    <brk id="75" max="16383" man="1"/>
    <brk id="112" max="16383" man="1"/>
    <brk id="148" max="16383" man="1"/>
  </rowBreaks>
  <colBreaks count="1" manualBreakCount="1">
    <brk id="1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U4989"/>
  <sheetViews>
    <sheetView workbookViewId="0">
      <selection activeCell="H14" sqref="H14"/>
    </sheetView>
  </sheetViews>
  <sheetFormatPr defaultColWidth="9" defaultRowHeight="16.5"/>
  <cols>
    <col min="1" max="1" width="5.5" style="1" bestFit="1" customWidth="1"/>
    <col min="2" max="2" width="4.5" style="21" bestFit="1" customWidth="1"/>
    <col min="3" max="3" width="4.875" style="21" bestFit="1" customWidth="1"/>
    <col min="4" max="4" width="4.875" style="21" customWidth="1"/>
    <col min="5" max="7" width="4.875" style="18" customWidth="1"/>
    <col min="8" max="8" width="4.875" style="17" customWidth="1"/>
    <col min="9" max="9" width="4.875" style="21" bestFit="1" customWidth="1"/>
    <col min="10" max="10" width="5.125" style="17" bestFit="1" customWidth="1"/>
    <col min="11" max="11" width="5.125" style="16" bestFit="1" customWidth="1"/>
    <col min="12" max="12" width="9" style="16"/>
    <col min="13" max="20" width="9" style="17"/>
    <col min="21" max="21" width="9" style="18"/>
    <col min="22" max="16384" width="9" style="1"/>
  </cols>
  <sheetData>
    <row r="1" spans="1:21">
      <c r="A1" s="19" t="s">
        <v>2</v>
      </c>
      <c r="B1" s="19" t="s">
        <v>175</v>
      </c>
      <c r="C1" s="19" t="s">
        <v>176</v>
      </c>
      <c r="D1" s="147" t="s">
        <v>177</v>
      </c>
      <c r="E1" s="148"/>
      <c r="F1" s="148"/>
      <c r="G1" s="148"/>
      <c r="H1" s="148"/>
      <c r="I1" s="19" t="s">
        <v>178</v>
      </c>
      <c r="J1" s="19" t="s">
        <v>179</v>
      </c>
      <c r="K1" s="10" t="s">
        <v>180</v>
      </c>
      <c r="L1" s="143" t="s">
        <v>1</v>
      </c>
      <c r="M1" s="143"/>
      <c r="N1" s="143"/>
      <c r="O1" s="143"/>
      <c r="P1" s="143"/>
      <c r="Q1" s="143"/>
      <c r="R1" s="143"/>
      <c r="S1" s="143"/>
      <c r="T1" s="143"/>
      <c r="U1" s="143"/>
    </row>
    <row r="2" spans="1:21">
      <c r="A2" s="1">
        <v>1</v>
      </c>
      <c r="D2" s="16"/>
      <c r="E2" s="17"/>
      <c r="F2" s="17"/>
      <c r="G2" s="17"/>
      <c r="H2" s="22"/>
      <c r="L2" s="140"/>
      <c r="M2" s="141"/>
      <c r="N2" s="141"/>
      <c r="O2" s="141"/>
      <c r="P2" s="141"/>
      <c r="Q2" s="141"/>
      <c r="R2" s="141"/>
      <c r="S2" s="141"/>
      <c r="T2" s="141"/>
      <c r="U2" s="142"/>
    </row>
    <row r="3" spans="1:21">
      <c r="A3" s="1">
        <v>2</v>
      </c>
      <c r="D3" s="16"/>
      <c r="E3" s="17"/>
      <c r="F3" s="17"/>
      <c r="G3" s="17"/>
      <c r="H3" s="22"/>
      <c r="L3" s="140"/>
      <c r="M3" s="141"/>
      <c r="N3" s="141"/>
      <c r="O3" s="141"/>
      <c r="P3" s="141"/>
      <c r="Q3" s="141"/>
      <c r="R3" s="141"/>
      <c r="S3" s="141"/>
      <c r="T3" s="141"/>
      <c r="U3" s="142"/>
    </row>
    <row r="4" spans="1:21">
      <c r="A4" s="1">
        <v>3</v>
      </c>
      <c r="D4" s="16"/>
      <c r="E4" s="17"/>
      <c r="F4" s="17"/>
      <c r="G4" s="17"/>
      <c r="H4" s="22"/>
      <c r="L4" s="140"/>
      <c r="M4" s="141"/>
      <c r="N4" s="141"/>
      <c r="O4" s="141"/>
      <c r="P4" s="141"/>
      <c r="Q4" s="141"/>
      <c r="R4" s="141"/>
      <c r="S4" s="141"/>
      <c r="T4" s="141"/>
      <c r="U4" s="142"/>
    </row>
    <row r="5" spans="1:21">
      <c r="A5" s="1">
        <v>4</v>
      </c>
      <c r="D5" s="16"/>
      <c r="E5" s="17"/>
      <c r="F5" s="17"/>
      <c r="G5" s="17"/>
      <c r="L5" s="140"/>
      <c r="M5" s="141"/>
      <c r="N5" s="141"/>
      <c r="O5" s="141"/>
      <c r="P5" s="141"/>
      <c r="Q5" s="141"/>
      <c r="R5" s="141"/>
      <c r="S5" s="141"/>
      <c r="T5" s="141"/>
      <c r="U5" s="142"/>
    </row>
    <row r="6" spans="1:21">
      <c r="A6" s="1">
        <v>5</v>
      </c>
      <c r="D6" s="16"/>
      <c r="E6" s="17"/>
      <c r="F6" s="17"/>
      <c r="G6" s="17"/>
      <c r="L6" s="140"/>
      <c r="M6" s="141"/>
      <c r="N6" s="141"/>
      <c r="O6" s="141"/>
      <c r="P6" s="141"/>
      <c r="Q6" s="141"/>
      <c r="R6" s="141"/>
      <c r="S6" s="141"/>
      <c r="T6" s="141"/>
      <c r="U6" s="142"/>
    </row>
    <row r="7" spans="1:21">
      <c r="A7" s="1">
        <v>6</v>
      </c>
      <c r="D7" s="16"/>
      <c r="E7" s="17"/>
      <c r="F7" s="23"/>
      <c r="G7" s="17"/>
      <c r="L7" s="140"/>
      <c r="M7" s="141"/>
      <c r="N7" s="141"/>
      <c r="O7" s="141"/>
      <c r="P7" s="141"/>
      <c r="Q7" s="141"/>
      <c r="R7" s="141"/>
      <c r="S7" s="141"/>
      <c r="T7" s="141"/>
      <c r="U7" s="142"/>
    </row>
    <row r="8" spans="1:21">
      <c r="A8" s="1">
        <v>7</v>
      </c>
      <c r="D8" s="16"/>
      <c r="E8" s="17"/>
      <c r="F8" s="17"/>
      <c r="G8" s="17"/>
      <c r="L8" s="140"/>
      <c r="M8" s="141"/>
      <c r="N8" s="141"/>
      <c r="O8" s="141"/>
      <c r="P8" s="141"/>
      <c r="Q8" s="141"/>
      <c r="R8" s="141"/>
      <c r="S8" s="141"/>
      <c r="T8" s="141"/>
      <c r="U8" s="142"/>
    </row>
    <row r="9" spans="1:21">
      <c r="A9" s="1">
        <v>8</v>
      </c>
      <c r="D9" s="16"/>
      <c r="E9" s="17"/>
      <c r="F9" s="17"/>
      <c r="G9" s="17"/>
      <c r="L9" s="140"/>
      <c r="M9" s="141"/>
      <c r="N9" s="141"/>
      <c r="O9" s="141"/>
      <c r="P9" s="141"/>
      <c r="Q9" s="141"/>
      <c r="R9" s="141"/>
      <c r="S9" s="141"/>
      <c r="T9" s="141"/>
      <c r="U9" s="142"/>
    </row>
    <row r="10" spans="1:21">
      <c r="A10" s="1">
        <v>9</v>
      </c>
      <c r="D10" s="16"/>
      <c r="E10" s="17"/>
      <c r="F10" s="17"/>
      <c r="G10" s="17"/>
      <c r="L10" s="140"/>
      <c r="M10" s="141"/>
      <c r="N10" s="141"/>
      <c r="O10" s="141"/>
      <c r="P10" s="141"/>
      <c r="Q10" s="141"/>
      <c r="R10" s="141"/>
      <c r="S10" s="141"/>
      <c r="T10" s="141"/>
      <c r="U10" s="142"/>
    </row>
    <row r="11" spans="1:21">
      <c r="A11" s="1">
        <v>10</v>
      </c>
      <c r="D11" s="16"/>
      <c r="E11" s="17"/>
      <c r="F11" s="17"/>
      <c r="G11" s="17"/>
      <c r="L11" s="140"/>
      <c r="M11" s="141"/>
      <c r="N11" s="141"/>
      <c r="O11" s="141"/>
      <c r="P11" s="141"/>
      <c r="Q11" s="141"/>
      <c r="R11" s="141"/>
      <c r="S11" s="141"/>
      <c r="T11" s="141"/>
      <c r="U11" s="142"/>
    </row>
    <row r="12" spans="1:21">
      <c r="A12" s="1">
        <v>11</v>
      </c>
      <c r="D12" s="16"/>
      <c r="E12" s="17"/>
      <c r="F12" s="17"/>
      <c r="G12" s="17"/>
      <c r="L12" s="140"/>
      <c r="M12" s="141"/>
      <c r="N12" s="141"/>
      <c r="O12" s="141"/>
      <c r="P12" s="141"/>
      <c r="Q12" s="141"/>
      <c r="R12" s="141"/>
      <c r="S12" s="141"/>
      <c r="T12" s="141"/>
      <c r="U12" s="142"/>
    </row>
    <row r="13" spans="1:21">
      <c r="A13" s="1">
        <v>12</v>
      </c>
      <c r="D13" s="16"/>
      <c r="E13" s="17"/>
      <c r="F13" s="17"/>
      <c r="G13" s="17"/>
      <c r="L13" s="140"/>
      <c r="M13" s="141"/>
      <c r="N13" s="141"/>
      <c r="O13" s="141"/>
      <c r="P13" s="141"/>
      <c r="Q13" s="141"/>
      <c r="R13" s="141"/>
      <c r="S13" s="141"/>
      <c r="T13" s="141"/>
      <c r="U13" s="142"/>
    </row>
    <row r="14" spans="1:21">
      <c r="A14" s="1">
        <v>13</v>
      </c>
      <c r="D14" s="16"/>
      <c r="E14" s="17"/>
      <c r="F14" s="17"/>
      <c r="G14" s="17"/>
      <c r="L14" s="140"/>
      <c r="M14" s="141"/>
      <c r="N14" s="141"/>
      <c r="O14" s="141"/>
      <c r="P14" s="141"/>
      <c r="Q14" s="141"/>
      <c r="R14" s="141"/>
      <c r="S14" s="141"/>
      <c r="T14" s="141"/>
      <c r="U14" s="142"/>
    </row>
    <row r="15" spans="1:21">
      <c r="A15" s="1">
        <v>14</v>
      </c>
      <c r="D15" s="16"/>
      <c r="E15" s="17"/>
      <c r="F15" s="17"/>
      <c r="G15" s="17"/>
      <c r="L15" s="140"/>
      <c r="M15" s="141"/>
      <c r="N15" s="141"/>
      <c r="O15" s="141"/>
      <c r="P15" s="141"/>
      <c r="Q15" s="141"/>
      <c r="R15" s="141"/>
      <c r="S15" s="141"/>
      <c r="T15" s="141"/>
      <c r="U15" s="142"/>
    </row>
    <row r="16" spans="1:21">
      <c r="A16" s="1">
        <v>15</v>
      </c>
      <c r="D16" s="16"/>
      <c r="E16" s="17"/>
      <c r="F16" s="17"/>
      <c r="G16" s="17"/>
      <c r="L16" s="140"/>
      <c r="M16" s="141"/>
      <c r="N16" s="141"/>
      <c r="O16" s="141"/>
      <c r="P16" s="141"/>
      <c r="Q16" s="141"/>
      <c r="R16" s="141"/>
      <c r="S16" s="141"/>
      <c r="T16" s="141"/>
      <c r="U16" s="142"/>
    </row>
    <row r="17" spans="1:21">
      <c r="A17" s="1">
        <v>16</v>
      </c>
      <c r="D17" s="16"/>
      <c r="E17" s="17"/>
      <c r="F17" s="17"/>
      <c r="G17" s="17"/>
      <c r="L17" s="140"/>
      <c r="M17" s="141"/>
      <c r="N17" s="141"/>
      <c r="O17" s="141"/>
      <c r="P17" s="141"/>
      <c r="Q17" s="141"/>
      <c r="R17" s="141"/>
      <c r="S17" s="141"/>
      <c r="T17" s="141"/>
      <c r="U17" s="142"/>
    </row>
    <row r="18" spans="1:21">
      <c r="A18" s="1">
        <v>17</v>
      </c>
      <c r="D18" s="16"/>
      <c r="E18" s="17"/>
      <c r="F18" s="17"/>
      <c r="G18" s="17"/>
      <c r="L18" s="140"/>
      <c r="M18" s="141"/>
      <c r="N18" s="141"/>
      <c r="O18" s="141"/>
      <c r="P18" s="141"/>
      <c r="Q18" s="141"/>
      <c r="R18" s="141"/>
      <c r="S18" s="141"/>
      <c r="T18" s="141"/>
      <c r="U18" s="142"/>
    </row>
    <row r="19" spans="1:21">
      <c r="A19" s="1">
        <v>18</v>
      </c>
      <c r="D19" s="16"/>
      <c r="E19" s="17"/>
      <c r="F19" s="17"/>
      <c r="G19" s="17"/>
      <c r="L19" s="140"/>
      <c r="M19" s="141"/>
      <c r="N19" s="141"/>
      <c r="O19" s="141"/>
      <c r="P19" s="141"/>
      <c r="Q19" s="141"/>
      <c r="R19" s="141"/>
      <c r="S19" s="141"/>
      <c r="T19" s="141"/>
      <c r="U19" s="142"/>
    </row>
    <row r="20" spans="1:21">
      <c r="A20" s="1">
        <v>19</v>
      </c>
      <c r="D20" s="16"/>
      <c r="E20" s="17"/>
      <c r="F20" s="17"/>
      <c r="G20" s="17"/>
      <c r="L20" s="140"/>
      <c r="M20" s="141"/>
      <c r="N20" s="141"/>
      <c r="O20" s="141"/>
      <c r="P20" s="141"/>
      <c r="Q20" s="141"/>
      <c r="R20" s="141"/>
      <c r="S20" s="141"/>
      <c r="T20" s="141"/>
      <c r="U20" s="142"/>
    </row>
    <row r="21" spans="1:21">
      <c r="A21" s="1">
        <v>20</v>
      </c>
      <c r="D21" s="16"/>
      <c r="E21" s="17"/>
      <c r="F21" s="17"/>
      <c r="G21" s="17"/>
      <c r="L21" s="140"/>
      <c r="M21" s="141"/>
      <c r="N21" s="141"/>
      <c r="O21" s="141"/>
      <c r="P21" s="141"/>
      <c r="Q21" s="141"/>
      <c r="R21" s="141"/>
      <c r="S21" s="141"/>
      <c r="T21" s="141"/>
      <c r="U21" s="142"/>
    </row>
    <row r="22" spans="1:21">
      <c r="A22" s="1">
        <v>21</v>
      </c>
      <c r="D22" s="16"/>
      <c r="E22" s="17"/>
      <c r="F22" s="17"/>
      <c r="G22" s="17"/>
      <c r="L22" s="140"/>
      <c r="M22" s="141"/>
      <c r="N22" s="141"/>
      <c r="O22" s="141"/>
      <c r="P22" s="141"/>
      <c r="Q22" s="141"/>
      <c r="R22" s="141"/>
      <c r="S22" s="141"/>
      <c r="T22" s="141"/>
      <c r="U22" s="142"/>
    </row>
    <row r="23" spans="1:21">
      <c r="A23" s="1">
        <v>22</v>
      </c>
      <c r="D23" s="16"/>
      <c r="E23" s="17"/>
      <c r="F23" s="17"/>
      <c r="G23" s="17"/>
      <c r="L23" s="140"/>
      <c r="M23" s="141"/>
      <c r="N23" s="141"/>
      <c r="O23" s="141"/>
      <c r="P23" s="141"/>
      <c r="Q23" s="141"/>
      <c r="R23" s="141"/>
      <c r="S23" s="141"/>
      <c r="T23" s="141"/>
      <c r="U23" s="142"/>
    </row>
    <row r="24" spans="1:21">
      <c r="A24" s="1">
        <v>23</v>
      </c>
      <c r="D24" s="16"/>
      <c r="E24" s="17"/>
      <c r="F24" s="17"/>
      <c r="G24" s="17"/>
      <c r="L24" s="140"/>
      <c r="M24" s="141"/>
      <c r="N24" s="141"/>
      <c r="O24" s="141"/>
      <c r="P24" s="141"/>
      <c r="Q24" s="141"/>
      <c r="R24" s="141"/>
      <c r="S24" s="141"/>
      <c r="T24" s="141"/>
      <c r="U24" s="142"/>
    </row>
    <row r="25" spans="1:21">
      <c r="A25" s="1">
        <v>24</v>
      </c>
      <c r="D25" s="16"/>
      <c r="E25" s="17"/>
      <c r="F25" s="17"/>
      <c r="G25" s="17"/>
      <c r="L25" s="140"/>
      <c r="M25" s="141"/>
      <c r="N25" s="141"/>
      <c r="O25" s="141"/>
      <c r="P25" s="141"/>
      <c r="Q25" s="141"/>
      <c r="R25" s="141"/>
      <c r="S25" s="141"/>
      <c r="T25" s="141"/>
      <c r="U25" s="142"/>
    </row>
    <row r="26" spans="1:21">
      <c r="A26" s="1">
        <v>25</v>
      </c>
      <c r="D26" s="16"/>
      <c r="E26" s="17"/>
      <c r="F26" s="17"/>
      <c r="G26" s="17"/>
      <c r="L26" s="140"/>
      <c r="M26" s="141"/>
      <c r="N26" s="141"/>
      <c r="O26" s="141"/>
      <c r="P26" s="141"/>
      <c r="Q26" s="141"/>
      <c r="R26" s="141"/>
      <c r="S26" s="141"/>
      <c r="T26" s="141"/>
      <c r="U26" s="142"/>
    </row>
    <row r="27" spans="1:21">
      <c r="A27" s="1">
        <v>26</v>
      </c>
      <c r="D27" s="16"/>
      <c r="E27" s="17"/>
      <c r="F27" s="17"/>
      <c r="G27" s="17"/>
      <c r="L27" s="140"/>
      <c r="M27" s="141"/>
      <c r="N27" s="141"/>
      <c r="O27" s="141"/>
      <c r="P27" s="141"/>
      <c r="Q27" s="141"/>
      <c r="R27" s="141"/>
      <c r="S27" s="141"/>
      <c r="T27" s="141"/>
      <c r="U27" s="142"/>
    </row>
    <row r="28" spans="1:21">
      <c r="A28" s="1">
        <v>27</v>
      </c>
      <c r="D28" s="16"/>
      <c r="E28" s="17"/>
      <c r="F28" s="17"/>
      <c r="G28" s="17"/>
      <c r="L28" s="140"/>
      <c r="M28" s="141"/>
      <c r="N28" s="141"/>
      <c r="O28" s="141"/>
      <c r="P28" s="141"/>
      <c r="Q28" s="141"/>
      <c r="R28" s="141"/>
      <c r="S28" s="141"/>
      <c r="T28" s="141"/>
      <c r="U28" s="142"/>
    </row>
    <row r="29" spans="1:21">
      <c r="A29" s="1">
        <v>28</v>
      </c>
      <c r="D29" s="16"/>
      <c r="E29" s="17"/>
      <c r="F29" s="17"/>
      <c r="G29" s="17"/>
      <c r="L29" s="140"/>
      <c r="M29" s="141"/>
      <c r="N29" s="141"/>
      <c r="O29" s="141"/>
      <c r="P29" s="141"/>
      <c r="Q29" s="141"/>
      <c r="R29" s="141"/>
      <c r="S29" s="141"/>
      <c r="T29" s="141"/>
      <c r="U29" s="142"/>
    </row>
    <row r="30" spans="1:21">
      <c r="A30" s="1">
        <v>29</v>
      </c>
      <c r="D30" s="16"/>
      <c r="E30" s="17"/>
      <c r="F30" s="17"/>
      <c r="G30" s="17"/>
      <c r="L30" s="140"/>
      <c r="M30" s="141"/>
      <c r="N30" s="141"/>
      <c r="O30" s="141"/>
      <c r="P30" s="141"/>
      <c r="Q30" s="141"/>
      <c r="R30" s="141"/>
      <c r="S30" s="141"/>
      <c r="T30" s="141"/>
      <c r="U30" s="142"/>
    </row>
    <row r="31" spans="1:21">
      <c r="A31" s="1">
        <v>30</v>
      </c>
      <c r="D31" s="16"/>
      <c r="E31" s="17"/>
      <c r="F31" s="17"/>
      <c r="G31" s="17"/>
      <c r="L31" s="140"/>
      <c r="M31" s="141"/>
      <c r="N31" s="141"/>
      <c r="O31" s="141"/>
      <c r="P31" s="141"/>
      <c r="Q31" s="141"/>
      <c r="R31" s="141"/>
      <c r="S31" s="141"/>
      <c r="T31" s="141"/>
      <c r="U31" s="142"/>
    </row>
    <row r="32" spans="1:21">
      <c r="A32" s="1">
        <v>31</v>
      </c>
      <c r="D32" s="16"/>
      <c r="E32" s="17"/>
      <c r="F32" s="17"/>
      <c r="G32" s="17"/>
      <c r="L32" s="140"/>
      <c r="M32" s="141"/>
      <c r="N32" s="141"/>
      <c r="O32" s="141"/>
      <c r="P32" s="141"/>
      <c r="Q32" s="141"/>
      <c r="R32" s="141"/>
      <c r="S32" s="141"/>
      <c r="T32" s="141"/>
      <c r="U32" s="142"/>
    </row>
    <row r="33" spans="1:21">
      <c r="A33" s="1">
        <v>32</v>
      </c>
      <c r="D33" s="16"/>
      <c r="E33" s="17"/>
      <c r="F33" s="17"/>
      <c r="G33" s="17"/>
      <c r="L33" s="140"/>
      <c r="M33" s="141"/>
      <c r="N33" s="141"/>
      <c r="O33" s="141"/>
      <c r="P33" s="141"/>
      <c r="Q33" s="141"/>
      <c r="R33" s="141"/>
      <c r="S33" s="141"/>
      <c r="T33" s="141"/>
      <c r="U33" s="142"/>
    </row>
    <row r="34" spans="1:21">
      <c r="A34" s="1">
        <v>33</v>
      </c>
      <c r="D34" s="16"/>
      <c r="E34" s="17"/>
      <c r="F34" s="17"/>
      <c r="G34" s="17"/>
      <c r="L34" s="140"/>
      <c r="M34" s="141"/>
      <c r="N34" s="141"/>
      <c r="O34" s="141"/>
      <c r="P34" s="141"/>
      <c r="Q34" s="141"/>
      <c r="R34" s="141"/>
      <c r="S34" s="141"/>
      <c r="T34" s="141"/>
      <c r="U34" s="142"/>
    </row>
    <row r="35" spans="1:21">
      <c r="A35" s="1">
        <v>34</v>
      </c>
      <c r="D35" s="16"/>
      <c r="E35" s="17"/>
      <c r="F35" s="17"/>
      <c r="G35" s="17"/>
      <c r="L35" s="140"/>
      <c r="M35" s="141"/>
      <c r="N35" s="141"/>
      <c r="O35" s="141"/>
      <c r="P35" s="141"/>
      <c r="Q35" s="141"/>
      <c r="R35" s="141"/>
      <c r="S35" s="141"/>
      <c r="T35" s="141"/>
      <c r="U35" s="142"/>
    </row>
    <row r="36" spans="1:21">
      <c r="A36" s="1">
        <v>35</v>
      </c>
      <c r="D36" s="16"/>
      <c r="E36" s="17"/>
      <c r="F36" s="17"/>
      <c r="G36" s="17"/>
      <c r="L36" s="140"/>
      <c r="M36" s="141"/>
      <c r="N36" s="141"/>
      <c r="O36" s="141"/>
      <c r="P36" s="141"/>
      <c r="Q36" s="141"/>
      <c r="R36" s="141"/>
      <c r="S36" s="141"/>
      <c r="T36" s="141"/>
      <c r="U36" s="142"/>
    </row>
    <row r="37" spans="1:21">
      <c r="A37" s="1">
        <v>36</v>
      </c>
      <c r="D37" s="16"/>
      <c r="E37" s="17"/>
      <c r="F37" s="17"/>
      <c r="G37" s="17"/>
      <c r="L37" s="140"/>
      <c r="M37" s="141"/>
      <c r="N37" s="141"/>
      <c r="O37" s="141"/>
      <c r="P37" s="141"/>
      <c r="Q37" s="141"/>
      <c r="R37" s="141"/>
      <c r="S37" s="141"/>
      <c r="T37" s="141"/>
      <c r="U37" s="142"/>
    </row>
    <row r="38" spans="1:21">
      <c r="A38" s="1">
        <v>37</v>
      </c>
      <c r="D38" s="16"/>
      <c r="E38" s="17"/>
      <c r="F38" s="17"/>
      <c r="G38" s="17"/>
      <c r="L38" s="140"/>
      <c r="M38" s="141"/>
      <c r="N38" s="141"/>
      <c r="O38" s="141"/>
      <c r="P38" s="141"/>
      <c r="Q38" s="141"/>
      <c r="R38" s="141"/>
      <c r="S38" s="141"/>
      <c r="T38" s="141"/>
      <c r="U38" s="142"/>
    </row>
    <row r="39" spans="1:21">
      <c r="A39" s="1">
        <v>38</v>
      </c>
      <c r="D39" s="16"/>
      <c r="E39" s="17"/>
      <c r="F39" s="17"/>
      <c r="G39" s="17"/>
      <c r="L39" s="140"/>
      <c r="M39" s="141"/>
      <c r="N39" s="141"/>
      <c r="O39" s="141"/>
      <c r="P39" s="141"/>
      <c r="Q39" s="141"/>
      <c r="R39" s="141"/>
      <c r="S39" s="141"/>
      <c r="T39" s="141"/>
      <c r="U39" s="142"/>
    </row>
    <row r="40" spans="1:21">
      <c r="A40" s="1">
        <v>39</v>
      </c>
      <c r="D40" s="16"/>
      <c r="E40" s="17"/>
      <c r="F40" s="17"/>
      <c r="G40" s="17"/>
      <c r="L40" s="140"/>
      <c r="M40" s="141"/>
      <c r="N40" s="141"/>
      <c r="O40" s="141"/>
      <c r="P40" s="141"/>
      <c r="Q40" s="141"/>
      <c r="R40" s="141"/>
      <c r="S40" s="141"/>
      <c r="T40" s="141"/>
      <c r="U40" s="142"/>
    </row>
    <row r="41" spans="1:21">
      <c r="A41" s="1">
        <v>40</v>
      </c>
      <c r="D41" s="16"/>
      <c r="E41" s="17"/>
      <c r="F41" s="17"/>
      <c r="G41" s="17"/>
      <c r="L41" s="140"/>
      <c r="M41" s="141"/>
      <c r="N41" s="141"/>
      <c r="O41" s="141"/>
      <c r="P41" s="141"/>
      <c r="Q41" s="141"/>
      <c r="R41" s="141"/>
      <c r="S41" s="141"/>
      <c r="T41" s="141"/>
      <c r="U41" s="142"/>
    </row>
    <row r="42" spans="1:21">
      <c r="A42" s="1">
        <v>41</v>
      </c>
      <c r="D42" s="16"/>
      <c r="E42" s="17"/>
      <c r="F42" s="17"/>
      <c r="G42" s="17"/>
      <c r="L42" s="140"/>
      <c r="M42" s="141"/>
      <c r="N42" s="141"/>
      <c r="O42" s="141"/>
      <c r="P42" s="141"/>
      <c r="Q42" s="141"/>
      <c r="R42" s="141"/>
      <c r="S42" s="141"/>
      <c r="T42" s="141"/>
      <c r="U42" s="142"/>
    </row>
    <row r="43" spans="1:21">
      <c r="A43" s="1">
        <v>42</v>
      </c>
      <c r="D43" s="16"/>
      <c r="E43" s="17"/>
      <c r="F43" s="17"/>
      <c r="G43" s="17"/>
      <c r="L43" s="140"/>
      <c r="M43" s="141"/>
      <c r="N43" s="141"/>
      <c r="O43" s="141"/>
      <c r="P43" s="141"/>
      <c r="Q43" s="141"/>
      <c r="R43" s="141"/>
      <c r="S43" s="141"/>
      <c r="T43" s="141"/>
      <c r="U43" s="142"/>
    </row>
    <row r="44" spans="1:21">
      <c r="A44" s="1">
        <v>43</v>
      </c>
      <c r="D44" s="16"/>
      <c r="E44" s="17"/>
      <c r="F44" s="17"/>
      <c r="G44" s="17"/>
      <c r="L44" s="140"/>
      <c r="M44" s="141"/>
      <c r="N44" s="141"/>
      <c r="O44" s="141"/>
      <c r="P44" s="141"/>
      <c r="Q44" s="141"/>
      <c r="R44" s="141"/>
      <c r="S44" s="141"/>
      <c r="T44" s="141"/>
      <c r="U44" s="142"/>
    </row>
    <row r="45" spans="1:21">
      <c r="A45" s="1">
        <v>44</v>
      </c>
      <c r="D45" s="16"/>
      <c r="E45" s="17"/>
      <c r="F45" s="17"/>
      <c r="G45" s="17"/>
      <c r="L45" s="140"/>
      <c r="M45" s="141"/>
      <c r="N45" s="141"/>
      <c r="O45" s="141"/>
      <c r="P45" s="141"/>
      <c r="Q45" s="141"/>
      <c r="R45" s="141"/>
      <c r="S45" s="141"/>
      <c r="T45" s="141"/>
      <c r="U45" s="142"/>
    </row>
    <row r="46" spans="1:21">
      <c r="A46" s="1">
        <v>45</v>
      </c>
      <c r="D46" s="16"/>
      <c r="E46" s="17"/>
      <c r="F46" s="17"/>
      <c r="G46" s="17"/>
      <c r="L46" s="140"/>
      <c r="M46" s="141"/>
      <c r="N46" s="141"/>
      <c r="O46" s="141"/>
      <c r="P46" s="141"/>
      <c r="Q46" s="141"/>
      <c r="R46" s="141"/>
      <c r="S46" s="141"/>
      <c r="T46" s="141"/>
      <c r="U46" s="142"/>
    </row>
    <row r="47" spans="1:21">
      <c r="A47" s="1">
        <v>46</v>
      </c>
      <c r="D47" s="16"/>
      <c r="E47" s="17"/>
      <c r="F47" s="17"/>
      <c r="G47" s="17"/>
      <c r="L47" s="140"/>
      <c r="M47" s="141"/>
      <c r="N47" s="141"/>
      <c r="O47" s="141"/>
      <c r="P47" s="141"/>
      <c r="Q47" s="141"/>
      <c r="R47" s="141"/>
      <c r="S47" s="141"/>
      <c r="T47" s="141"/>
      <c r="U47" s="142"/>
    </row>
    <row r="48" spans="1:21">
      <c r="A48" s="1">
        <v>47</v>
      </c>
      <c r="D48" s="16"/>
      <c r="E48" s="17"/>
      <c r="F48" s="17"/>
      <c r="G48" s="17"/>
      <c r="L48" s="140"/>
      <c r="M48" s="141"/>
      <c r="N48" s="141"/>
      <c r="O48" s="141"/>
      <c r="P48" s="141"/>
      <c r="Q48" s="141"/>
      <c r="R48" s="141"/>
      <c r="S48" s="141"/>
      <c r="T48" s="141"/>
      <c r="U48" s="142"/>
    </row>
    <row r="49" spans="1:21">
      <c r="A49" s="1">
        <v>48</v>
      </c>
      <c r="D49" s="16"/>
      <c r="E49" s="17"/>
      <c r="F49" s="17"/>
      <c r="G49" s="17"/>
      <c r="L49" s="140"/>
      <c r="M49" s="141"/>
      <c r="N49" s="141"/>
      <c r="O49" s="141"/>
      <c r="P49" s="141"/>
      <c r="Q49" s="141"/>
      <c r="R49" s="141"/>
      <c r="S49" s="141"/>
      <c r="T49" s="141"/>
      <c r="U49" s="142"/>
    </row>
    <row r="50" spans="1:21">
      <c r="A50" s="1">
        <v>49</v>
      </c>
      <c r="D50" s="16"/>
      <c r="E50" s="17"/>
      <c r="F50" s="17"/>
      <c r="G50" s="17"/>
      <c r="L50" s="140"/>
      <c r="M50" s="141"/>
      <c r="N50" s="141"/>
      <c r="O50" s="141"/>
      <c r="P50" s="141"/>
      <c r="Q50" s="141"/>
      <c r="R50" s="141"/>
      <c r="S50" s="141"/>
      <c r="T50" s="141"/>
      <c r="U50" s="142"/>
    </row>
    <row r="51" spans="1:21">
      <c r="A51" s="1">
        <v>50</v>
      </c>
      <c r="D51" s="16"/>
      <c r="E51" s="17"/>
      <c r="F51" s="17"/>
      <c r="G51" s="17"/>
      <c r="L51" s="140"/>
      <c r="M51" s="141"/>
      <c r="N51" s="141"/>
      <c r="O51" s="141"/>
      <c r="P51" s="141"/>
      <c r="Q51" s="141"/>
      <c r="R51" s="141"/>
      <c r="S51" s="141"/>
      <c r="T51" s="141"/>
      <c r="U51" s="142"/>
    </row>
    <row r="52" spans="1:21">
      <c r="A52" s="1">
        <v>51</v>
      </c>
      <c r="D52" s="16"/>
      <c r="E52" s="17"/>
      <c r="F52" s="17"/>
      <c r="G52" s="17"/>
      <c r="L52" s="140"/>
      <c r="M52" s="141"/>
      <c r="N52" s="141"/>
      <c r="O52" s="141"/>
      <c r="P52" s="141"/>
      <c r="Q52" s="141"/>
      <c r="R52" s="141"/>
      <c r="S52" s="141"/>
      <c r="T52" s="141"/>
      <c r="U52" s="142"/>
    </row>
    <row r="53" spans="1:21">
      <c r="A53" s="1">
        <v>52</v>
      </c>
      <c r="D53" s="16"/>
      <c r="E53" s="17"/>
      <c r="F53" s="17"/>
      <c r="G53" s="17"/>
      <c r="L53" s="140"/>
      <c r="M53" s="141"/>
      <c r="N53" s="141"/>
      <c r="O53" s="141"/>
      <c r="P53" s="141"/>
      <c r="Q53" s="141"/>
      <c r="R53" s="141"/>
      <c r="S53" s="141"/>
      <c r="T53" s="141"/>
      <c r="U53" s="142"/>
    </row>
    <row r="54" spans="1:21">
      <c r="A54" s="1">
        <v>53</v>
      </c>
      <c r="D54" s="16"/>
      <c r="E54" s="17"/>
      <c r="F54" s="17"/>
      <c r="G54" s="17"/>
      <c r="L54" s="140"/>
      <c r="M54" s="141"/>
      <c r="N54" s="141"/>
      <c r="O54" s="141"/>
      <c r="P54" s="141"/>
      <c r="Q54" s="141"/>
      <c r="R54" s="141"/>
      <c r="S54" s="141"/>
      <c r="T54" s="141"/>
      <c r="U54" s="142"/>
    </row>
    <row r="55" spans="1:21">
      <c r="A55" s="1">
        <v>54</v>
      </c>
      <c r="D55" s="16"/>
      <c r="E55" s="17"/>
      <c r="F55" s="17"/>
      <c r="G55" s="17"/>
      <c r="L55" s="140"/>
      <c r="M55" s="141"/>
      <c r="N55" s="141"/>
      <c r="O55" s="141"/>
      <c r="P55" s="141"/>
      <c r="Q55" s="141"/>
      <c r="R55" s="141"/>
      <c r="S55" s="141"/>
      <c r="T55" s="141"/>
      <c r="U55" s="142"/>
    </row>
    <row r="56" spans="1:21">
      <c r="A56" s="1">
        <v>55</v>
      </c>
      <c r="D56" s="16"/>
      <c r="E56" s="17"/>
      <c r="F56" s="17"/>
      <c r="G56" s="17"/>
      <c r="L56" s="140"/>
      <c r="M56" s="141"/>
      <c r="N56" s="141"/>
      <c r="O56" s="141"/>
      <c r="P56" s="141"/>
      <c r="Q56" s="141"/>
      <c r="R56" s="141"/>
      <c r="S56" s="141"/>
      <c r="T56" s="141"/>
      <c r="U56" s="142"/>
    </row>
    <row r="57" spans="1:21">
      <c r="A57" s="1">
        <v>56</v>
      </c>
      <c r="D57" s="16"/>
      <c r="E57" s="17"/>
      <c r="F57" s="17"/>
      <c r="G57" s="17"/>
      <c r="L57" s="140"/>
      <c r="M57" s="141"/>
      <c r="N57" s="141"/>
      <c r="O57" s="141"/>
      <c r="P57" s="141"/>
      <c r="Q57" s="141"/>
      <c r="R57" s="141"/>
      <c r="S57" s="141"/>
      <c r="T57" s="141"/>
      <c r="U57" s="142"/>
    </row>
    <row r="58" spans="1:21">
      <c r="A58" s="1">
        <v>57</v>
      </c>
      <c r="D58" s="16"/>
      <c r="E58" s="17"/>
      <c r="F58" s="17"/>
      <c r="G58" s="17"/>
      <c r="L58" s="140"/>
      <c r="M58" s="141"/>
      <c r="N58" s="141"/>
      <c r="O58" s="141"/>
      <c r="P58" s="141"/>
      <c r="Q58" s="141"/>
      <c r="R58" s="141"/>
      <c r="S58" s="141"/>
      <c r="T58" s="141"/>
      <c r="U58" s="142"/>
    </row>
    <row r="59" spans="1:21">
      <c r="A59" s="1">
        <v>58</v>
      </c>
      <c r="D59" s="16"/>
      <c r="E59" s="17"/>
      <c r="F59" s="17"/>
      <c r="G59" s="17"/>
      <c r="L59" s="140"/>
      <c r="M59" s="141"/>
      <c r="N59" s="141"/>
      <c r="O59" s="141"/>
      <c r="P59" s="141"/>
      <c r="Q59" s="141"/>
      <c r="R59" s="141"/>
      <c r="S59" s="141"/>
      <c r="T59" s="141"/>
      <c r="U59" s="142"/>
    </row>
    <row r="60" spans="1:21">
      <c r="A60" s="1">
        <v>59</v>
      </c>
      <c r="D60" s="16"/>
      <c r="E60" s="17"/>
      <c r="F60" s="17"/>
      <c r="G60" s="17"/>
      <c r="L60" s="140"/>
      <c r="M60" s="141"/>
      <c r="N60" s="141"/>
      <c r="O60" s="141"/>
      <c r="P60" s="141"/>
      <c r="Q60" s="141"/>
      <c r="R60" s="141"/>
      <c r="S60" s="141"/>
      <c r="T60" s="141"/>
      <c r="U60" s="142"/>
    </row>
    <row r="61" spans="1:21">
      <c r="A61" s="1">
        <v>60</v>
      </c>
      <c r="D61" s="16"/>
      <c r="E61" s="17"/>
      <c r="F61" s="17"/>
      <c r="G61" s="17"/>
      <c r="L61" s="140"/>
      <c r="M61" s="141"/>
      <c r="N61" s="141"/>
      <c r="O61" s="141"/>
      <c r="P61" s="141"/>
      <c r="Q61" s="141"/>
      <c r="R61" s="141"/>
      <c r="S61" s="141"/>
      <c r="T61" s="141"/>
      <c r="U61" s="142"/>
    </row>
    <row r="62" spans="1:21">
      <c r="A62" s="1">
        <v>61</v>
      </c>
      <c r="D62" s="16"/>
      <c r="E62" s="17"/>
      <c r="F62" s="17"/>
      <c r="G62" s="17"/>
      <c r="L62" s="140"/>
      <c r="M62" s="141"/>
      <c r="N62" s="141"/>
      <c r="O62" s="141"/>
      <c r="P62" s="141"/>
      <c r="Q62" s="141"/>
      <c r="R62" s="141"/>
      <c r="S62" s="141"/>
      <c r="T62" s="141"/>
      <c r="U62" s="142"/>
    </row>
    <row r="63" spans="1:21">
      <c r="A63" s="1">
        <v>62</v>
      </c>
      <c r="D63" s="16"/>
      <c r="E63" s="17"/>
      <c r="F63" s="17"/>
      <c r="G63" s="17"/>
      <c r="L63" s="140"/>
      <c r="M63" s="141"/>
      <c r="N63" s="141"/>
      <c r="O63" s="141"/>
      <c r="P63" s="141"/>
      <c r="Q63" s="141"/>
      <c r="R63" s="141"/>
      <c r="S63" s="141"/>
      <c r="T63" s="141"/>
      <c r="U63" s="142"/>
    </row>
    <row r="64" spans="1:21">
      <c r="A64" s="1">
        <v>63</v>
      </c>
      <c r="D64" s="16"/>
      <c r="E64" s="17"/>
      <c r="F64" s="17"/>
      <c r="G64" s="17"/>
      <c r="L64" s="140"/>
      <c r="M64" s="141"/>
      <c r="N64" s="141"/>
      <c r="O64" s="141"/>
      <c r="P64" s="141"/>
      <c r="Q64" s="141"/>
      <c r="R64" s="141"/>
      <c r="S64" s="141"/>
      <c r="T64" s="141"/>
      <c r="U64" s="142"/>
    </row>
    <row r="65" spans="1:21">
      <c r="A65" s="1">
        <v>64</v>
      </c>
      <c r="D65" s="16"/>
      <c r="E65" s="17"/>
      <c r="F65" s="17"/>
      <c r="G65" s="17"/>
      <c r="L65" s="140"/>
      <c r="M65" s="141"/>
      <c r="N65" s="141"/>
      <c r="O65" s="141"/>
      <c r="P65" s="141"/>
      <c r="Q65" s="141"/>
      <c r="R65" s="141"/>
      <c r="S65" s="141"/>
      <c r="T65" s="141"/>
      <c r="U65" s="142"/>
    </row>
    <row r="66" spans="1:21">
      <c r="A66" s="1">
        <v>65</v>
      </c>
      <c r="D66" s="16"/>
      <c r="E66" s="17"/>
      <c r="F66" s="17"/>
      <c r="G66" s="17"/>
      <c r="L66" s="140"/>
      <c r="M66" s="141"/>
      <c r="N66" s="141"/>
      <c r="O66" s="141"/>
      <c r="P66" s="141"/>
      <c r="Q66" s="141"/>
      <c r="R66" s="141"/>
      <c r="S66" s="141"/>
      <c r="T66" s="141"/>
      <c r="U66" s="142"/>
    </row>
    <row r="67" spans="1:21">
      <c r="A67" s="1">
        <v>66</v>
      </c>
      <c r="D67" s="16"/>
      <c r="E67" s="17"/>
      <c r="F67" s="17"/>
      <c r="G67" s="17"/>
      <c r="L67" s="140"/>
      <c r="M67" s="141"/>
      <c r="N67" s="141"/>
      <c r="O67" s="141"/>
      <c r="P67" s="141"/>
      <c r="Q67" s="141"/>
      <c r="R67" s="141"/>
      <c r="S67" s="141"/>
      <c r="T67" s="141"/>
      <c r="U67" s="142"/>
    </row>
    <row r="68" spans="1:21">
      <c r="A68" s="1">
        <v>67</v>
      </c>
      <c r="D68" s="16"/>
      <c r="E68" s="17"/>
      <c r="F68" s="17"/>
      <c r="G68" s="17"/>
      <c r="L68" s="140"/>
      <c r="M68" s="141"/>
      <c r="N68" s="141"/>
      <c r="O68" s="141"/>
      <c r="P68" s="141"/>
      <c r="Q68" s="141"/>
      <c r="R68" s="141"/>
      <c r="S68" s="141"/>
      <c r="T68" s="141"/>
      <c r="U68" s="142"/>
    </row>
    <row r="69" spans="1:21">
      <c r="A69" s="1">
        <v>68</v>
      </c>
      <c r="D69" s="16"/>
      <c r="E69" s="17"/>
      <c r="F69" s="17"/>
      <c r="G69" s="17"/>
      <c r="L69" s="140"/>
      <c r="M69" s="141"/>
      <c r="N69" s="141"/>
      <c r="O69" s="141"/>
      <c r="P69" s="141"/>
      <c r="Q69" s="141"/>
      <c r="R69" s="141"/>
      <c r="S69" s="141"/>
      <c r="T69" s="141"/>
      <c r="U69" s="142"/>
    </row>
    <row r="70" spans="1:21">
      <c r="A70" s="1">
        <v>69</v>
      </c>
      <c r="D70" s="16"/>
      <c r="E70" s="17"/>
      <c r="F70" s="17"/>
      <c r="G70" s="17"/>
      <c r="L70" s="140"/>
      <c r="M70" s="141"/>
      <c r="N70" s="141"/>
      <c r="O70" s="141"/>
      <c r="P70" s="141"/>
      <c r="Q70" s="141"/>
      <c r="R70" s="141"/>
      <c r="S70" s="141"/>
      <c r="T70" s="141"/>
      <c r="U70" s="142"/>
    </row>
    <row r="71" spans="1:21">
      <c r="A71" s="1">
        <v>70</v>
      </c>
      <c r="D71" s="16"/>
      <c r="E71" s="17"/>
      <c r="F71" s="17"/>
      <c r="G71" s="17"/>
      <c r="L71" s="140"/>
      <c r="M71" s="141"/>
      <c r="N71" s="141"/>
      <c r="O71" s="141"/>
      <c r="P71" s="141"/>
      <c r="Q71" s="141"/>
      <c r="R71" s="141"/>
      <c r="S71" s="141"/>
      <c r="T71" s="141"/>
      <c r="U71" s="142"/>
    </row>
    <row r="72" spans="1:21">
      <c r="A72" s="1">
        <v>71</v>
      </c>
      <c r="D72" s="16"/>
      <c r="E72" s="17"/>
      <c r="F72" s="17"/>
      <c r="G72" s="17"/>
      <c r="L72" s="140"/>
      <c r="M72" s="141"/>
      <c r="N72" s="141"/>
      <c r="O72" s="141"/>
      <c r="P72" s="141"/>
      <c r="Q72" s="141"/>
      <c r="R72" s="141"/>
      <c r="S72" s="141"/>
      <c r="T72" s="141"/>
      <c r="U72" s="142"/>
    </row>
    <row r="73" spans="1:21">
      <c r="A73" s="1">
        <v>72</v>
      </c>
      <c r="D73" s="16"/>
      <c r="E73" s="17"/>
      <c r="F73" s="17"/>
      <c r="G73" s="17"/>
      <c r="L73" s="140"/>
      <c r="M73" s="141"/>
      <c r="N73" s="141"/>
      <c r="O73" s="141"/>
      <c r="P73" s="141"/>
      <c r="Q73" s="141"/>
      <c r="R73" s="141"/>
      <c r="S73" s="141"/>
      <c r="T73" s="141"/>
      <c r="U73" s="142"/>
    </row>
    <row r="74" spans="1:21">
      <c r="A74" s="1">
        <v>73</v>
      </c>
      <c r="D74" s="16"/>
      <c r="E74" s="17"/>
      <c r="F74" s="17"/>
      <c r="G74" s="17"/>
      <c r="L74" s="140"/>
      <c r="M74" s="141"/>
      <c r="N74" s="141"/>
      <c r="O74" s="141"/>
      <c r="P74" s="141"/>
      <c r="Q74" s="141"/>
      <c r="R74" s="141"/>
      <c r="S74" s="141"/>
      <c r="T74" s="141"/>
      <c r="U74" s="142"/>
    </row>
    <row r="75" spans="1:21">
      <c r="A75" s="1">
        <v>74</v>
      </c>
      <c r="D75" s="16"/>
      <c r="E75" s="17"/>
      <c r="F75" s="17"/>
      <c r="G75" s="17"/>
      <c r="L75" s="140"/>
      <c r="M75" s="141"/>
      <c r="N75" s="141"/>
      <c r="O75" s="141"/>
      <c r="P75" s="141"/>
      <c r="Q75" s="141"/>
      <c r="R75" s="141"/>
      <c r="S75" s="141"/>
      <c r="T75" s="141"/>
      <c r="U75" s="142"/>
    </row>
    <row r="76" spans="1:21">
      <c r="A76" s="1">
        <v>75</v>
      </c>
      <c r="D76" s="16"/>
      <c r="E76" s="17"/>
      <c r="F76" s="17"/>
      <c r="G76" s="17"/>
      <c r="L76" s="140"/>
      <c r="M76" s="141"/>
      <c r="N76" s="141"/>
      <c r="O76" s="141"/>
      <c r="P76" s="141"/>
      <c r="Q76" s="141"/>
      <c r="R76" s="141"/>
      <c r="S76" s="141"/>
      <c r="T76" s="141"/>
      <c r="U76" s="142"/>
    </row>
    <row r="77" spans="1:21">
      <c r="A77" s="1">
        <v>76</v>
      </c>
      <c r="D77" s="16"/>
      <c r="E77" s="17"/>
      <c r="F77" s="17"/>
      <c r="G77" s="17"/>
      <c r="L77" s="140"/>
      <c r="M77" s="141"/>
      <c r="N77" s="141"/>
      <c r="O77" s="141"/>
      <c r="P77" s="141"/>
      <c r="Q77" s="141"/>
      <c r="R77" s="141"/>
      <c r="S77" s="141"/>
      <c r="T77" s="141"/>
      <c r="U77" s="142"/>
    </row>
    <row r="78" spans="1:21">
      <c r="A78" s="1">
        <v>77</v>
      </c>
      <c r="D78" s="16"/>
      <c r="E78" s="17"/>
      <c r="F78" s="17"/>
      <c r="G78" s="17"/>
      <c r="L78" s="140"/>
      <c r="M78" s="141"/>
      <c r="N78" s="141"/>
      <c r="O78" s="141"/>
      <c r="P78" s="141"/>
      <c r="Q78" s="141"/>
      <c r="R78" s="141"/>
      <c r="S78" s="141"/>
      <c r="T78" s="141"/>
      <c r="U78" s="142"/>
    </row>
    <row r="79" spans="1:21">
      <c r="A79" s="1">
        <v>78</v>
      </c>
      <c r="D79" s="16"/>
      <c r="E79" s="17"/>
      <c r="F79" s="17"/>
      <c r="G79" s="17"/>
      <c r="L79" s="140"/>
      <c r="M79" s="141"/>
      <c r="N79" s="141"/>
      <c r="O79" s="141"/>
      <c r="P79" s="141"/>
      <c r="Q79" s="141"/>
      <c r="R79" s="141"/>
      <c r="S79" s="141"/>
      <c r="T79" s="141"/>
      <c r="U79" s="142"/>
    </row>
    <row r="80" spans="1:21">
      <c r="A80" s="1">
        <v>79</v>
      </c>
      <c r="D80" s="16"/>
      <c r="E80" s="17"/>
      <c r="F80" s="17"/>
      <c r="G80" s="17"/>
      <c r="L80" s="140"/>
      <c r="M80" s="141"/>
      <c r="N80" s="141"/>
      <c r="O80" s="141"/>
      <c r="P80" s="141"/>
      <c r="Q80" s="141"/>
      <c r="R80" s="141"/>
      <c r="S80" s="141"/>
      <c r="T80" s="141"/>
      <c r="U80" s="142"/>
    </row>
    <row r="81" spans="1:21">
      <c r="A81" s="1">
        <v>80</v>
      </c>
      <c r="D81" s="16"/>
      <c r="E81" s="17"/>
      <c r="F81" s="17"/>
      <c r="G81" s="17"/>
      <c r="L81" s="140"/>
      <c r="M81" s="141"/>
      <c r="N81" s="141"/>
      <c r="O81" s="141"/>
      <c r="P81" s="141"/>
      <c r="Q81" s="141"/>
      <c r="R81" s="141"/>
      <c r="S81" s="141"/>
      <c r="T81" s="141"/>
      <c r="U81" s="142"/>
    </row>
    <row r="82" spans="1:21">
      <c r="A82" s="1">
        <v>81</v>
      </c>
      <c r="D82" s="16"/>
      <c r="E82" s="17"/>
      <c r="F82" s="17"/>
      <c r="G82" s="17"/>
      <c r="L82" s="140"/>
      <c r="M82" s="141"/>
      <c r="N82" s="141"/>
      <c r="O82" s="141"/>
      <c r="P82" s="141"/>
      <c r="Q82" s="141"/>
      <c r="R82" s="141"/>
      <c r="S82" s="141"/>
      <c r="T82" s="141"/>
      <c r="U82" s="142"/>
    </row>
    <row r="83" spans="1:21">
      <c r="A83" s="1">
        <v>82</v>
      </c>
      <c r="D83" s="16"/>
      <c r="E83" s="17"/>
      <c r="F83" s="17"/>
      <c r="G83" s="17"/>
      <c r="L83" s="140"/>
      <c r="M83" s="141"/>
      <c r="N83" s="141"/>
      <c r="O83" s="141"/>
      <c r="P83" s="141"/>
      <c r="Q83" s="141"/>
      <c r="R83" s="141"/>
      <c r="S83" s="141"/>
      <c r="T83" s="141"/>
      <c r="U83" s="142"/>
    </row>
    <row r="84" spans="1:21">
      <c r="A84" s="1">
        <v>83</v>
      </c>
      <c r="D84" s="16"/>
      <c r="E84" s="17"/>
      <c r="F84" s="17"/>
      <c r="G84" s="17"/>
      <c r="L84" s="140"/>
      <c r="M84" s="141"/>
      <c r="N84" s="141"/>
      <c r="O84" s="141"/>
      <c r="P84" s="141"/>
      <c r="Q84" s="141"/>
      <c r="R84" s="141"/>
      <c r="S84" s="141"/>
      <c r="T84" s="141"/>
      <c r="U84" s="142"/>
    </row>
    <row r="85" spans="1:21">
      <c r="A85" s="1">
        <v>84</v>
      </c>
      <c r="D85" s="16"/>
      <c r="E85" s="17"/>
      <c r="F85" s="17"/>
      <c r="G85" s="17"/>
      <c r="L85" s="140"/>
      <c r="M85" s="141"/>
      <c r="N85" s="141"/>
      <c r="O85" s="141"/>
      <c r="P85" s="141"/>
      <c r="Q85" s="141"/>
      <c r="R85" s="141"/>
      <c r="S85" s="141"/>
      <c r="T85" s="141"/>
      <c r="U85" s="142"/>
    </row>
    <row r="86" spans="1:21">
      <c r="A86" s="1">
        <v>85</v>
      </c>
      <c r="D86" s="16"/>
      <c r="E86" s="17"/>
      <c r="F86" s="17"/>
      <c r="G86" s="17"/>
      <c r="L86" s="140"/>
      <c r="M86" s="141"/>
      <c r="N86" s="141"/>
      <c r="O86" s="141"/>
      <c r="P86" s="141"/>
      <c r="Q86" s="141"/>
      <c r="R86" s="141"/>
      <c r="S86" s="141"/>
      <c r="T86" s="141"/>
      <c r="U86" s="142"/>
    </row>
    <row r="87" spans="1:21">
      <c r="A87" s="1">
        <v>86</v>
      </c>
      <c r="D87" s="16"/>
      <c r="E87" s="17"/>
      <c r="F87" s="17"/>
      <c r="G87" s="17"/>
      <c r="L87" s="140"/>
      <c r="M87" s="141"/>
      <c r="N87" s="141"/>
      <c r="O87" s="141"/>
      <c r="P87" s="141"/>
      <c r="Q87" s="141"/>
      <c r="R87" s="141"/>
      <c r="S87" s="141"/>
      <c r="T87" s="141"/>
      <c r="U87" s="142"/>
    </row>
    <row r="88" spans="1:21">
      <c r="A88" s="1">
        <v>87</v>
      </c>
      <c r="D88" s="16"/>
      <c r="E88" s="17"/>
      <c r="F88" s="17"/>
      <c r="G88" s="17"/>
      <c r="L88" s="140"/>
      <c r="M88" s="141"/>
      <c r="N88" s="141"/>
      <c r="O88" s="141"/>
      <c r="P88" s="141"/>
      <c r="Q88" s="141"/>
      <c r="R88" s="141"/>
      <c r="S88" s="141"/>
      <c r="T88" s="141"/>
      <c r="U88" s="142"/>
    </row>
    <row r="89" spans="1:21">
      <c r="A89" s="1">
        <v>88</v>
      </c>
      <c r="D89" s="16"/>
      <c r="E89" s="17"/>
      <c r="F89" s="17"/>
      <c r="G89" s="17"/>
      <c r="L89" s="140"/>
      <c r="M89" s="141"/>
      <c r="N89" s="141"/>
      <c r="O89" s="141"/>
      <c r="P89" s="141"/>
      <c r="Q89" s="141"/>
      <c r="R89" s="141"/>
      <c r="S89" s="141"/>
      <c r="T89" s="141"/>
      <c r="U89" s="142"/>
    </row>
    <row r="90" spans="1:21">
      <c r="A90" s="1">
        <v>89</v>
      </c>
      <c r="D90" s="16"/>
      <c r="E90" s="17"/>
      <c r="F90" s="17"/>
      <c r="G90" s="17"/>
      <c r="L90" s="140"/>
      <c r="M90" s="141"/>
      <c r="N90" s="141"/>
      <c r="O90" s="141"/>
      <c r="P90" s="141"/>
      <c r="Q90" s="141"/>
      <c r="R90" s="141"/>
      <c r="S90" s="141"/>
      <c r="T90" s="141"/>
      <c r="U90" s="142"/>
    </row>
    <row r="91" spans="1:21">
      <c r="A91" s="1">
        <v>90</v>
      </c>
      <c r="D91" s="16"/>
      <c r="E91" s="17"/>
      <c r="F91" s="17"/>
      <c r="G91" s="17"/>
      <c r="L91" s="140"/>
      <c r="M91" s="141"/>
      <c r="N91" s="141"/>
      <c r="O91" s="141"/>
      <c r="P91" s="141"/>
      <c r="Q91" s="141"/>
      <c r="R91" s="141"/>
      <c r="S91" s="141"/>
      <c r="T91" s="141"/>
      <c r="U91" s="142"/>
    </row>
    <row r="92" spans="1:21">
      <c r="A92" s="1">
        <v>91</v>
      </c>
      <c r="D92" s="16"/>
      <c r="E92" s="17"/>
      <c r="F92" s="17"/>
      <c r="G92" s="17"/>
      <c r="L92" s="140"/>
      <c r="M92" s="141"/>
      <c r="N92" s="141"/>
      <c r="O92" s="141"/>
      <c r="P92" s="141"/>
      <c r="Q92" s="141"/>
      <c r="R92" s="141"/>
      <c r="S92" s="141"/>
      <c r="T92" s="141"/>
      <c r="U92" s="142"/>
    </row>
    <row r="93" spans="1:21">
      <c r="A93" s="1">
        <v>92</v>
      </c>
      <c r="D93" s="16"/>
      <c r="E93" s="17"/>
      <c r="F93" s="17"/>
      <c r="G93" s="17"/>
      <c r="L93" s="140"/>
      <c r="M93" s="141"/>
      <c r="N93" s="141"/>
      <c r="O93" s="141"/>
      <c r="P93" s="141"/>
      <c r="Q93" s="141"/>
      <c r="R93" s="141"/>
      <c r="S93" s="141"/>
      <c r="T93" s="141"/>
      <c r="U93" s="142"/>
    </row>
    <row r="94" spans="1:21">
      <c r="A94" s="1">
        <v>93</v>
      </c>
      <c r="D94" s="16"/>
      <c r="E94" s="17"/>
      <c r="F94" s="17"/>
      <c r="G94" s="17"/>
      <c r="L94" s="140"/>
      <c r="M94" s="141"/>
      <c r="N94" s="141"/>
      <c r="O94" s="141"/>
      <c r="P94" s="141"/>
      <c r="Q94" s="141"/>
      <c r="R94" s="141"/>
      <c r="S94" s="141"/>
      <c r="T94" s="141"/>
      <c r="U94" s="142"/>
    </row>
    <row r="95" spans="1:21">
      <c r="A95" s="1">
        <v>94</v>
      </c>
      <c r="D95" s="16"/>
      <c r="E95" s="17"/>
      <c r="F95" s="17"/>
      <c r="G95" s="17"/>
      <c r="L95" s="140"/>
      <c r="M95" s="141"/>
      <c r="N95" s="141"/>
      <c r="O95" s="141"/>
      <c r="P95" s="141"/>
      <c r="Q95" s="141"/>
      <c r="R95" s="141"/>
      <c r="S95" s="141"/>
      <c r="T95" s="141"/>
      <c r="U95" s="142"/>
    </row>
    <row r="96" spans="1:21">
      <c r="A96" s="1">
        <v>95</v>
      </c>
      <c r="D96" s="16"/>
      <c r="E96" s="17"/>
      <c r="F96" s="17"/>
      <c r="G96" s="17"/>
      <c r="L96" s="140"/>
      <c r="M96" s="141"/>
      <c r="N96" s="141"/>
      <c r="O96" s="141"/>
      <c r="P96" s="141"/>
      <c r="Q96" s="141"/>
      <c r="R96" s="141"/>
      <c r="S96" s="141"/>
      <c r="T96" s="141"/>
      <c r="U96" s="142"/>
    </row>
    <row r="97" spans="1:21">
      <c r="A97" s="1">
        <v>96</v>
      </c>
      <c r="D97" s="16"/>
      <c r="E97" s="17"/>
      <c r="F97" s="17"/>
      <c r="G97" s="17"/>
      <c r="L97" s="140"/>
      <c r="M97" s="141"/>
      <c r="N97" s="141"/>
      <c r="O97" s="141"/>
      <c r="P97" s="141"/>
      <c r="Q97" s="141"/>
      <c r="R97" s="141"/>
      <c r="S97" s="141"/>
      <c r="T97" s="141"/>
      <c r="U97" s="142"/>
    </row>
    <row r="98" spans="1:21">
      <c r="A98" s="1">
        <v>97</v>
      </c>
      <c r="D98" s="16"/>
      <c r="E98" s="17"/>
      <c r="F98" s="17"/>
      <c r="G98" s="17"/>
      <c r="L98" s="140"/>
      <c r="M98" s="141"/>
      <c r="N98" s="141"/>
      <c r="O98" s="141"/>
      <c r="P98" s="141"/>
      <c r="Q98" s="141"/>
      <c r="R98" s="141"/>
      <c r="S98" s="141"/>
      <c r="T98" s="141"/>
      <c r="U98" s="142"/>
    </row>
    <row r="99" spans="1:21">
      <c r="A99" s="1">
        <v>98</v>
      </c>
      <c r="D99" s="16"/>
      <c r="E99" s="17"/>
      <c r="F99" s="17"/>
      <c r="G99" s="17"/>
      <c r="L99" s="140"/>
      <c r="M99" s="141"/>
      <c r="N99" s="141"/>
      <c r="O99" s="141"/>
      <c r="P99" s="141"/>
      <c r="Q99" s="141"/>
      <c r="R99" s="141"/>
      <c r="S99" s="141"/>
      <c r="T99" s="141"/>
      <c r="U99" s="142"/>
    </row>
    <row r="100" spans="1:21">
      <c r="A100" s="1">
        <v>99</v>
      </c>
      <c r="D100" s="16"/>
      <c r="E100" s="17"/>
      <c r="F100" s="17"/>
      <c r="G100" s="17"/>
      <c r="L100" s="140"/>
      <c r="M100" s="141"/>
      <c r="N100" s="141"/>
      <c r="O100" s="141"/>
      <c r="P100" s="141"/>
      <c r="Q100" s="141"/>
      <c r="R100" s="141"/>
      <c r="S100" s="141"/>
      <c r="T100" s="141"/>
      <c r="U100" s="142"/>
    </row>
    <row r="101" spans="1:21">
      <c r="A101" s="1">
        <v>100</v>
      </c>
      <c r="D101" s="16"/>
      <c r="E101" s="17"/>
      <c r="F101" s="17"/>
      <c r="G101" s="17"/>
      <c r="L101" s="140"/>
      <c r="M101" s="141"/>
      <c r="N101" s="141"/>
      <c r="O101" s="141"/>
      <c r="P101" s="141"/>
      <c r="Q101" s="141"/>
      <c r="R101" s="141"/>
      <c r="S101" s="141"/>
      <c r="T101" s="141"/>
      <c r="U101" s="142"/>
    </row>
    <row r="102" spans="1:21">
      <c r="A102" s="1">
        <v>101</v>
      </c>
      <c r="D102" s="16"/>
      <c r="E102" s="17"/>
      <c r="F102" s="17"/>
      <c r="G102" s="17"/>
      <c r="L102" s="140"/>
      <c r="M102" s="141"/>
      <c r="N102" s="141"/>
      <c r="O102" s="141"/>
      <c r="P102" s="141"/>
      <c r="Q102" s="141"/>
      <c r="R102" s="141"/>
      <c r="S102" s="141"/>
      <c r="T102" s="141"/>
      <c r="U102" s="142"/>
    </row>
    <row r="103" spans="1:21">
      <c r="A103" s="1">
        <v>102</v>
      </c>
      <c r="D103" s="16"/>
      <c r="E103" s="17"/>
      <c r="F103" s="17"/>
      <c r="G103" s="17"/>
      <c r="L103" s="140"/>
      <c r="M103" s="141"/>
      <c r="N103" s="141"/>
      <c r="O103" s="141"/>
      <c r="P103" s="141"/>
      <c r="Q103" s="141"/>
      <c r="R103" s="141"/>
      <c r="S103" s="141"/>
      <c r="T103" s="141"/>
      <c r="U103" s="142"/>
    </row>
    <row r="104" spans="1:21">
      <c r="A104" s="1">
        <v>103</v>
      </c>
      <c r="D104" s="16"/>
      <c r="E104" s="17"/>
      <c r="F104" s="17"/>
      <c r="G104" s="17"/>
      <c r="L104" s="140"/>
      <c r="M104" s="141"/>
      <c r="N104" s="141"/>
      <c r="O104" s="141"/>
      <c r="P104" s="141"/>
      <c r="Q104" s="141"/>
      <c r="R104" s="141"/>
      <c r="S104" s="141"/>
      <c r="T104" s="141"/>
      <c r="U104" s="142"/>
    </row>
    <row r="105" spans="1:21">
      <c r="A105" s="1">
        <v>104</v>
      </c>
      <c r="D105" s="16"/>
      <c r="E105" s="17"/>
      <c r="F105" s="17"/>
      <c r="G105" s="17"/>
      <c r="L105" s="140"/>
      <c r="M105" s="141"/>
      <c r="N105" s="141"/>
      <c r="O105" s="141"/>
      <c r="P105" s="141"/>
      <c r="Q105" s="141"/>
      <c r="R105" s="141"/>
      <c r="S105" s="141"/>
      <c r="T105" s="141"/>
      <c r="U105" s="142"/>
    </row>
    <row r="106" spans="1:21">
      <c r="A106" s="1">
        <v>105</v>
      </c>
      <c r="D106" s="16"/>
      <c r="E106" s="17"/>
      <c r="F106" s="17"/>
      <c r="G106" s="17"/>
      <c r="L106" s="140"/>
      <c r="M106" s="141"/>
      <c r="N106" s="141"/>
      <c r="O106" s="141"/>
      <c r="P106" s="141"/>
      <c r="Q106" s="141"/>
      <c r="R106" s="141"/>
      <c r="S106" s="141"/>
      <c r="T106" s="141"/>
      <c r="U106" s="142"/>
    </row>
    <row r="107" spans="1:21">
      <c r="A107" s="1">
        <v>106</v>
      </c>
      <c r="D107" s="16"/>
      <c r="E107" s="17"/>
      <c r="F107" s="17"/>
      <c r="G107" s="17"/>
      <c r="L107" s="140"/>
      <c r="M107" s="141"/>
      <c r="N107" s="141"/>
      <c r="O107" s="141"/>
      <c r="P107" s="141"/>
      <c r="Q107" s="141"/>
      <c r="R107" s="141"/>
      <c r="S107" s="141"/>
      <c r="T107" s="141"/>
      <c r="U107" s="142"/>
    </row>
    <row r="108" spans="1:21">
      <c r="A108" s="1">
        <v>107</v>
      </c>
      <c r="D108" s="16"/>
      <c r="E108" s="17"/>
      <c r="F108" s="17"/>
      <c r="G108" s="17"/>
      <c r="L108" s="140"/>
      <c r="M108" s="141"/>
      <c r="N108" s="141"/>
      <c r="O108" s="141"/>
      <c r="P108" s="141"/>
      <c r="Q108" s="141"/>
      <c r="R108" s="141"/>
      <c r="S108" s="141"/>
      <c r="T108" s="141"/>
      <c r="U108" s="142"/>
    </row>
    <row r="109" spans="1:21">
      <c r="A109" s="1">
        <v>108</v>
      </c>
      <c r="D109" s="16"/>
      <c r="E109" s="17"/>
      <c r="F109" s="17"/>
      <c r="G109" s="17"/>
      <c r="L109" s="140"/>
      <c r="M109" s="141"/>
      <c r="N109" s="141"/>
      <c r="O109" s="141"/>
      <c r="P109" s="141"/>
      <c r="Q109" s="141"/>
      <c r="R109" s="141"/>
      <c r="S109" s="141"/>
      <c r="T109" s="141"/>
      <c r="U109" s="142"/>
    </row>
    <row r="110" spans="1:21">
      <c r="A110" s="1">
        <v>109</v>
      </c>
      <c r="D110" s="16"/>
      <c r="E110" s="17"/>
      <c r="F110" s="17"/>
      <c r="G110" s="17"/>
      <c r="L110" s="140"/>
      <c r="M110" s="141"/>
      <c r="N110" s="141"/>
      <c r="O110" s="141"/>
      <c r="P110" s="141"/>
      <c r="Q110" s="141"/>
      <c r="R110" s="141"/>
      <c r="S110" s="141"/>
      <c r="T110" s="141"/>
      <c r="U110" s="142"/>
    </row>
    <row r="111" spans="1:21">
      <c r="A111" s="1">
        <v>110</v>
      </c>
      <c r="D111" s="16"/>
      <c r="E111" s="17"/>
      <c r="F111" s="17"/>
      <c r="G111" s="17"/>
      <c r="L111" s="140"/>
      <c r="M111" s="141"/>
      <c r="N111" s="141"/>
      <c r="O111" s="141"/>
      <c r="P111" s="141"/>
      <c r="Q111" s="141"/>
      <c r="R111" s="141"/>
      <c r="S111" s="141"/>
      <c r="T111" s="141"/>
      <c r="U111" s="142"/>
    </row>
    <row r="112" spans="1:21">
      <c r="A112" s="1">
        <v>111</v>
      </c>
      <c r="D112" s="16"/>
      <c r="E112" s="17"/>
      <c r="F112" s="17"/>
      <c r="G112" s="17"/>
      <c r="L112" s="140"/>
      <c r="M112" s="141"/>
      <c r="N112" s="141"/>
      <c r="O112" s="141"/>
      <c r="P112" s="141"/>
      <c r="Q112" s="141"/>
      <c r="R112" s="141"/>
      <c r="S112" s="141"/>
      <c r="T112" s="141"/>
      <c r="U112" s="142"/>
    </row>
    <row r="113" spans="1:21">
      <c r="A113" s="1">
        <v>112</v>
      </c>
      <c r="D113" s="16"/>
      <c r="E113" s="17"/>
      <c r="F113" s="17"/>
      <c r="G113" s="17"/>
      <c r="L113" s="140"/>
      <c r="M113" s="141"/>
      <c r="N113" s="141"/>
      <c r="O113" s="141"/>
      <c r="P113" s="141"/>
      <c r="Q113" s="141"/>
      <c r="R113" s="141"/>
      <c r="S113" s="141"/>
      <c r="T113" s="141"/>
      <c r="U113" s="142"/>
    </row>
    <row r="114" spans="1:21">
      <c r="A114" s="1">
        <v>113</v>
      </c>
      <c r="D114" s="16"/>
      <c r="E114" s="17"/>
      <c r="F114" s="17"/>
      <c r="G114" s="17"/>
      <c r="L114" s="140"/>
      <c r="M114" s="141"/>
      <c r="N114" s="141"/>
      <c r="O114" s="141"/>
      <c r="P114" s="141"/>
      <c r="Q114" s="141"/>
      <c r="R114" s="141"/>
      <c r="S114" s="141"/>
      <c r="T114" s="141"/>
      <c r="U114" s="142"/>
    </row>
    <row r="115" spans="1:21">
      <c r="A115" s="1">
        <v>114</v>
      </c>
      <c r="D115" s="16"/>
      <c r="E115" s="17"/>
      <c r="F115" s="17"/>
      <c r="G115" s="17"/>
      <c r="L115" s="140"/>
      <c r="M115" s="141"/>
      <c r="N115" s="141"/>
      <c r="O115" s="141"/>
      <c r="P115" s="141"/>
      <c r="Q115" s="141"/>
      <c r="R115" s="141"/>
      <c r="S115" s="141"/>
      <c r="T115" s="141"/>
      <c r="U115" s="142"/>
    </row>
    <row r="116" spans="1:21">
      <c r="A116" s="1">
        <v>115</v>
      </c>
      <c r="D116" s="16"/>
      <c r="E116" s="17"/>
      <c r="F116" s="17"/>
      <c r="G116" s="17"/>
      <c r="L116" s="140"/>
      <c r="M116" s="141"/>
      <c r="N116" s="141"/>
      <c r="O116" s="141"/>
      <c r="P116" s="141"/>
      <c r="Q116" s="141"/>
      <c r="R116" s="141"/>
      <c r="S116" s="141"/>
      <c r="T116" s="141"/>
      <c r="U116" s="142"/>
    </row>
    <row r="117" spans="1:21">
      <c r="A117" s="1">
        <v>116</v>
      </c>
      <c r="D117" s="16"/>
      <c r="E117" s="17"/>
      <c r="F117" s="17"/>
      <c r="G117" s="17"/>
      <c r="L117" s="140"/>
      <c r="M117" s="141"/>
      <c r="N117" s="141"/>
      <c r="O117" s="141"/>
      <c r="P117" s="141"/>
      <c r="Q117" s="141"/>
      <c r="R117" s="141"/>
      <c r="S117" s="141"/>
      <c r="T117" s="141"/>
      <c r="U117" s="142"/>
    </row>
    <row r="118" spans="1:21">
      <c r="A118" s="1">
        <v>117</v>
      </c>
      <c r="D118" s="16"/>
      <c r="E118" s="17"/>
      <c r="F118" s="17"/>
      <c r="G118" s="17"/>
      <c r="L118" s="140"/>
      <c r="M118" s="141"/>
      <c r="N118" s="141"/>
      <c r="O118" s="141"/>
      <c r="P118" s="141"/>
      <c r="Q118" s="141"/>
      <c r="R118" s="141"/>
      <c r="S118" s="141"/>
      <c r="T118" s="141"/>
      <c r="U118" s="142"/>
    </row>
    <row r="119" spans="1:21">
      <c r="A119" s="1">
        <v>118</v>
      </c>
      <c r="D119" s="16"/>
      <c r="E119" s="17"/>
      <c r="F119" s="17"/>
      <c r="G119" s="17"/>
      <c r="L119" s="140"/>
      <c r="M119" s="141"/>
      <c r="N119" s="141"/>
      <c r="O119" s="141"/>
      <c r="P119" s="141"/>
      <c r="Q119" s="141"/>
      <c r="R119" s="141"/>
      <c r="S119" s="141"/>
      <c r="T119" s="141"/>
      <c r="U119" s="142"/>
    </row>
    <row r="120" spans="1:21">
      <c r="A120" s="1">
        <v>119</v>
      </c>
      <c r="D120" s="16"/>
      <c r="E120" s="17"/>
      <c r="F120" s="17"/>
      <c r="G120" s="17"/>
      <c r="L120" s="140"/>
      <c r="M120" s="141"/>
      <c r="N120" s="141"/>
      <c r="O120" s="141"/>
      <c r="P120" s="141"/>
      <c r="Q120" s="141"/>
      <c r="R120" s="141"/>
      <c r="S120" s="141"/>
      <c r="T120" s="141"/>
      <c r="U120" s="142"/>
    </row>
    <row r="121" spans="1:21">
      <c r="A121" s="1">
        <v>120</v>
      </c>
      <c r="D121" s="16"/>
      <c r="E121" s="17"/>
      <c r="F121" s="17"/>
      <c r="G121" s="17"/>
      <c r="L121" s="140"/>
      <c r="M121" s="141"/>
      <c r="N121" s="141"/>
      <c r="O121" s="141"/>
      <c r="P121" s="141"/>
      <c r="Q121" s="141"/>
      <c r="R121" s="141"/>
      <c r="S121" s="141"/>
      <c r="T121" s="141"/>
      <c r="U121" s="142"/>
    </row>
    <row r="122" spans="1:21">
      <c r="A122" s="1">
        <v>121</v>
      </c>
      <c r="D122" s="16"/>
      <c r="E122" s="17"/>
      <c r="F122" s="17"/>
      <c r="G122" s="17"/>
      <c r="L122" s="140"/>
      <c r="M122" s="141"/>
      <c r="N122" s="141"/>
      <c r="O122" s="141"/>
      <c r="P122" s="141"/>
      <c r="Q122" s="141"/>
      <c r="R122" s="141"/>
      <c r="S122" s="141"/>
      <c r="T122" s="141"/>
      <c r="U122" s="142"/>
    </row>
    <row r="123" spans="1:21">
      <c r="A123" s="1">
        <v>122</v>
      </c>
      <c r="D123" s="16"/>
      <c r="E123" s="17"/>
      <c r="F123" s="17"/>
      <c r="G123" s="17"/>
      <c r="L123" s="140"/>
      <c r="M123" s="141"/>
      <c r="N123" s="141"/>
      <c r="O123" s="141"/>
      <c r="P123" s="141"/>
      <c r="Q123" s="141"/>
      <c r="R123" s="141"/>
      <c r="S123" s="141"/>
      <c r="T123" s="141"/>
      <c r="U123" s="142"/>
    </row>
    <row r="124" spans="1:21">
      <c r="A124" s="1">
        <v>123</v>
      </c>
      <c r="D124" s="16"/>
      <c r="E124" s="17"/>
      <c r="F124" s="17"/>
      <c r="G124" s="17"/>
      <c r="L124" s="140"/>
      <c r="M124" s="141"/>
      <c r="N124" s="141"/>
      <c r="O124" s="141"/>
      <c r="P124" s="141"/>
      <c r="Q124" s="141"/>
      <c r="R124" s="141"/>
      <c r="S124" s="141"/>
      <c r="T124" s="141"/>
      <c r="U124" s="142"/>
    </row>
    <row r="125" spans="1:21">
      <c r="A125" s="1">
        <v>124</v>
      </c>
      <c r="D125" s="16"/>
      <c r="E125" s="17"/>
      <c r="F125" s="17"/>
      <c r="G125" s="17"/>
      <c r="L125" s="140"/>
      <c r="M125" s="141"/>
      <c r="N125" s="141"/>
      <c r="O125" s="141"/>
      <c r="P125" s="141"/>
      <c r="Q125" s="141"/>
      <c r="R125" s="141"/>
      <c r="S125" s="141"/>
      <c r="T125" s="141"/>
      <c r="U125" s="142"/>
    </row>
    <row r="126" spans="1:21">
      <c r="A126" s="1">
        <v>125</v>
      </c>
      <c r="D126" s="16"/>
      <c r="E126" s="17"/>
      <c r="F126" s="17"/>
      <c r="G126" s="17"/>
      <c r="L126" s="140"/>
      <c r="M126" s="141"/>
      <c r="N126" s="141"/>
      <c r="O126" s="141"/>
      <c r="P126" s="141"/>
      <c r="Q126" s="141"/>
      <c r="R126" s="141"/>
      <c r="S126" s="141"/>
      <c r="T126" s="141"/>
      <c r="U126" s="142"/>
    </row>
    <row r="127" spans="1:21">
      <c r="A127" s="1">
        <v>126</v>
      </c>
      <c r="D127" s="16"/>
      <c r="E127" s="17"/>
      <c r="F127" s="17"/>
      <c r="G127" s="17"/>
      <c r="L127" s="140"/>
      <c r="M127" s="141"/>
      <c r="N127" s="141"/>
      <c r="O127" s="141"/>
      <c r="P127" s="141"/>
      <c r="Q127" s="141"/>
      <c r="R127" s="141"/>
      <c r="S127" s="141"/>
      <c r="T127" s="141"/>
      <c r="U127" s="142"/>
    </row>
    <row r="128" spans="1:21">
      <c r="A128" s="1">
        <v>127</v>
      </c>
      <c r="D128" s="16"/>
      <c r="E128" s="17"/>
      <c r="F128" s="17"/>
      <c r="G128" s="17"/>
      <c r="L128" s="140"/>
      <c r="M128" s="141"/>
      <c r="N128" s="141"/>
      <c r="O128" s="141"/>
      <c r="P128" s="141"/>
      <c r="Q128" s="141"/>
      <c r="R128" s="141"/>
      <c r="S128" s="141"/>
      <c r="T128" s="141"/>
      <c r="U128" s="142"/>
    </row>
    <row r="129" spans="1:21">
      <c r="A129" s="1">
        <v>128</v>
      </c>
      <c r="D129" s="16"/>
      <c r="E129" s="17"/>
      <c r="F129" s="17"/>
      <c r="G129" s="17"/>
      <c r="L129" s="140"/>
      <c r="M129" s="141"/>
      <c r="N129" s="141"/>
      <c r="O129" s="141"/>
      <c r="P129" s="141"/>
      <c r="Q129" s="141"/>
      <c r="R129" s="141"/>
      <c r="S129" s="141"/>
      <c r="T129" s="141"/>
      <c r="U129" s="142"/>
    </row>
    <row r="130" spans="1:21">
      <c r="A130" s="1">
        <v>129</v>
      </c>
      <c r="D130" s="16"/>
      <c r="E130" s="17"/>
      <c r="F130" s="17"/>
      <c r="G130" s="17"/>
      <c r="L130" s="140"/>
      <c r="M130" s="141"/>
      <c r="N130" s="141"/>
      <c r="O130" s="141"/>
      <c r="P130" s="141"/>
      <c r="Q130" s="141"/>
      <c r="R130" s="141"/>
      <c r="S130" s="141"/>
      <c r="T130" s="141"/>
      <c r="U130" s="142"/>
    </row>
    <row r="131" spans="1:21">
      <c r="A131" s="1">
        <v>130</v>
      </c>
      <c r="D131" s="16"/>
      <c r="E131" s="17"/>
      <c r="F131" s="17"/>
      <c r="G131" s="17"/>
      <c r="L131" s="140"/>
      <c r="M131" s="141"/>
      <c r="N131" s="141"/>
      <c r="O131" s="141"/>
      <c r="P131" s="141"/>
      <c r="Q131" s="141"/>
      <c r="R131" s="141"/>
      <c r="S131" s="141"/>
      <c r="T131" s="141"/>
      <c r="U131" s="142"/>
    </row>
    <row r="132" spans="1:21">
      <c r="A132" s="1">
        <v>131</v>
      </c>
      <c r="D132" s="16"/>
      <c r="E132" s="17"/>
      <c r="F132" s="17"/>
      <c r="G132" s="17"/>
      <c r="L132" s="140"/>
      <c r="M132" s="141"/>
      <c r="N132" s="141"/>
      <c r="O132" s="141"/>
      <c r="P132" s="141"/>
      <c r="Q132" s="141"/>
      <c r="R132" s="141"/>
      <c r="S132" s="141"/>
      <c r="T132" s="141"/>
      <c r="U132" s="142"/>
    </row>
    <row r="133" spans="1:21">
      <c r="A133" s="1">
        <v>132</v>
      </c>
      <c r="D133" s="16"/>
      <c r="E133" s="17"/>
      <c r="F133" s="17"/>
      <c r="G133" s="17"/>
      <c r="L133" s="140"/>
      <c r="M133" s="141"/>
      <c r="N133" s="141"/>
      <c r="O133" s="141"/>
      <c r="P133" s="141"/>
      <c r="Q133" s="141"/>
      <c r="R133" s="141"/>
      <c r="S133" s="141"/>
      <c r="T133" s="141"/>
      <c r="U133" s="142"/>
    </row>
    <row r="134" spans="1:21">
      <c r="A134" s="1">
        <v>133</v>
      </c>
      <c r="D134" s="16"/>
      <c r="E134" s="17"/>
      <c r="F134" s="17"/>
      <c r="G134" s="17"/>
      <c r="L134" s="140"/>
      <c r="M134" s="141"/>
      <c r="N134" s="141"/>
      <c r="O134" s="141"/>
      <c r="P134" s="141"/>
      <c r="Q134" s="141"/>
      <c r="R134" s="141"/>
      <c r="S134" s="141"/>
      <c r="T134" s="141"/>
      <c r="U134" s="142"/>
    </row>
    <row r="135" spans="1:21">
      <c r="A135" s="1">
        <v>134</v>
      </c>
      <c r="D135" s="16"/>
      <c r="E135" s="17"/>
      <c r="F135" s="17"/>
      <c r="G135" s="17"/>
      <c r="L135" s="140"/>
      <c r="M135" s="141"/>
      <c r="N135" s="141"/>
      <c r="O135" s="141"/>
      <c r="P135" s="141"/>
      <c r="Q135" s="141"/>
      <c r="R135" s="141"/>
      <c r="S135" s="141"/>
      <c r="T135" s="141"/>
      <c r="U135" s="142"/>
    </row>
    <row r="136" spans="1:21">
      <c r="A136" s="1">
        <v>135</v>
      </c>
      <c r="D136" s="16"/>
      <c r="E136" s="17"/>
      <c r="F136" s="17"/>
      <c r="G136" s="17"/>
      <c r="L136" s="140"/>
      <c r="M136" s="141"/>
      <c r="N136" s="141"/>
      <c r="O136" s="141"/>
      <c r="P136" s="141"/>
      <c r="Q136" s="141"/>
      <c r="R136" s="141"/>
      <c r="S136" s="141"/>
      <c r="T136" s="141"/>
      <c r="U136" s="142"/>
    </row>
    <row r="137" spans="1:21">
      <c r="A137" s="1">
        <v>136</v>
      </c>
      <c r="D137" s="16"/>
      <c r="E137" s="17"/>
      <c r="F137" s="17"/>
      <c r="G137" s="17"/>
      <c r="L137" s="140"/>
      <c r="M137" s="141"/>
      <c r="N137" s="141"/>
      <c r="O137" s="141"/>
      <c r="P137" s="141"/>
      <c r="Q137" s="141"/>
      <c r="R137" s="141"/>
      <c r="S137" s="141"/>
      <c r="T137" s="141"/>
      <c r="U137" s="142"/>
    </row>
    <row r="138" spans="1:21">
      <c r="A138" s="1">
        <v>137</v>
      </c>
      <c r="D138" s="16"/>
      <c r="E138" s="17"/>
      <c r="F138" s="17"/>
      <c r="G138" s="17"/>
      <c r="L138" s="140"/>
      <c r="M138" s="141"/>
      <c r="N138" s="141"/>
      <c r="O138" s="141"/>
      <c r="P138" s="141"/>
      <c r="Q138" s="141"/>
      <c r="R138" s="141"/>
      <c r="S138" s="141"/>
      <c r="T138" s="141"/>
      <c r="U138" s="142"/>
    </row>
    <row r="139" spans="1:21">
      <c r="A139" s="1">
        <v>138</v>
      </c>
      <c r="D139" s="16"/>
      <c r="E139" s="17"/>
      <c r="F139" s="17"/>
      <c r="G139" s="17"/>
      <c r="L139" s="140"/>
      <c r="M139" s="141"/>
      <c r="N139" s="141"/>
      <c r="O139" s="141"/>
      <c r="P139" s="141"/>
      <c r="Q139" s="141"/>
      <c r="R139" s="141"/>
      <c r="S139" s="141"/>
      <c r="T139" s="141"/>
      <c r="U139" s="142"/>
    </row>
    <row r="140" spans="1:21">
      <c r="A140" s="1">
        <v>139</v>
      </c>
      <c r="D140" s="16"/>
      <c r="E140" s="17"/>
      <c r="F140" s="17"/>
      <c r="G140" s="17"/>
      <c r="L140" s="140"/>
      <c r="M140" s="141"/>
      <c r="N140" s="141"/>
      <c r="O140" s="141"/>
      <c r="P140" s="141"/>
      <c r="Q140" s="141"/>
      <c r="R140" s="141"/>
      <c r="S140" s="141"/>
      <c r="T140" s="141"/>
      <c r="U140" s="142"/>
    </row>
    <row r="141" spans="1:21">
      <c r="A141" s="1">
        <v>140</v>
      </c>
      <c r="D141" s="16"/>
      <c r="E141" s="17"/>
      <c r="F141" s="17"/>
      <c r="G141" s="17"/>
      <c r="L141" s="140"/>
      <c r="M141" s="141"/>
      <c r="N141" s="141"/>
      <c r="O141" s="141"/>
      <c r="P141" s="141"/>
      <c r="Q141" s="141"/>
      <c r="R141" s="141"/>
      <c r="S141" s="141"/>
      <c r="T141" s="141"/>
      <c r="U141" s="142"/>
    </row>
    <row r="142" spans="1:21">
      <c r="A142" s="1">
        <v>141</v>
      </c>
      <c r="D142" s="16"/>
      <c r="E142" s="17"/>
      <c r="F142" s="17"/>
      <c r="G142" s="17"/>
      <c r="L142" s="140"/>
      <c r="M142" s="141"/>
      <c r="N142" s="141"/>
      <c r="O142" s="141"/>
      <c r="P142" s="141"/>
      <c r="Q142" s="141"/>
      <c r="R142" s="141"/>
      <c r="S142" s="141"/>
      <c r="T142" s="141"/>
      <c r="U142" s="142"/>
    </row>
    <row r="143" spans="1:21">
      <c r="A143" s="1">
        <v>142</v>
      </c>
      <c r="D143" s="16"/>
      <c r="E143" s="17"/>
      <c r="F143" s="17"/>
      <c r="G143" s="17"/>
      <c r="L143" s="140"/>
      <c r="M143" s="141"/>
      <c r="N143" s="141"/>
      <c r="O143" s="141"/>
      <c r="P143" s="141"/>
      <c r="Q143" s="141"/>
      <c r="R143" s="141"/>
      <c r="S143" s="141"/>
      <c r="T143" s="141"/>
      <c r="U143" s="142"/>
    </row>
    <row r="144" spans="1:21">
      <c r="A144" s="1">
        <v>143</v>
      </c>
      <c r="D144" s="16"/>
      <c r="E144" s="17"/>
      <c r="F144" s="17"/>
      <c r="G144" s="17"/>
      <c r="L144" s="140"/>
      <c r="M144" s="141"/>
      <c r="N144" s="141"/>
      <c r="O144" s="141"/>
      <c r="P144" s="141"/>
      <c r="Q144" s="141"/>
      <c r="R144" s="141"/>
      <c r="S144" s="141"/>
      <c r="T144" s="141"/>
      <c r="U144" s="142"/>
    </row>
    <row r="145" spans="1:21">
      <c r="A145" s="1">
        <v>144</v>
      </c>
      <c r="D145" s="16"/>
      <c r="E145" s="17"/>
      <c r="F145" s="17"/>
      <c r="G145" s="17"/>
      <c r="L145" s="140"/>
      <c r="M145" s="141"/>
      <c r="N145" s="141"/>
      <c r="O145" s="141"/>
      <c r="P145" s="141"/>
      <c r="Q145" s="141"/>
      <c r="R145" s="141"/>
      <c r="S145" s="141"/>
      <c r="T145" s="141"/>
      <c r="U145" s="142"/>
    </row>
    <row r="146" spans="1:21">
      <c r="A146" s="1">
        <v>145</v>
      </c>
      <c r="D146" s="16"/>
      <c r="E146" s="17"/>
      <c r="F146" s="17"/>
      <c r="G146" s="17"/>
      <c r="L146" s="140"/>
      <c r="M146" s="141"/>
      <c r="N146" s="141"/>
      <c r="O146" s="141"/>
      <c r="P146" s="141"/>
      <c r="Q146" s="141"/>
      <c r="R146" s="141"/>
      <c r="S146" s="141"/>
      <c r="T146" s="141"/>
      <c r="U146" s="142"/>
    </row>
    <row r="147" spans="1:21">
      <c r="A147" s="1">
        <v>146</v>
      </c>
      <c r="D147" s="16"/>
      <c r="E147" s="17"/>
      <c r="F147" s="17"/>
      <c r="G147" s="17"/>
      <c r="L147" s="140"/>
      <c r="M147" s="141"/>
      <c r="N147" s="141"/>
      <c r="O147" s="141"/>
      <c r="P147" s="141"/>
      <c r="Q147" s="141"/>
      <c r="R147" s="141"/>
      <c r="S147" s="141"/>
      <c r="T147" s="141"/>
      <c r="U147" s="142"/>
    </row>
    <row r="148" spans="1:21">
      <c r="A148" s="1">
        <v>147</v>
      </c>
      <c r="D148" s="16"/>
      <c r="E148" s="17"/>
      <c r="F148" s="17"/>
      <c r="G148" s="17"/>
      <c r="L148" s="140"/>
      <c r="M148" s="141"/>
      <c r="N148" s="141"/>
      <c r="O148" s="141"/>
      <c r="P148" s="141"/>
      <c r="Q148" s="141"/>
      <c r="R148" s="141"/>
      <c r="S148" s="141"/>
      <c r="T148" s="141"/>
      <c r="U148" s="142"/>
    </row>
    <row r="149" spans="1:21">
      <c r="A149" s="1">
        <v>148</v>
      </c>
      <c r="D149" s="16"/>
      <c r="E149" s="17"/>
      <c r="F149" s="17"/>
      <c r="G149" s="17"/>
      <c r="L149" s="140"/>
      <c r="M149" s="141"/>
      <c r="N149" s="141"/>
      <c r="O149" s="141"/>
      <c r="P149" s="141"/>
      <c r="Q149" s="141"/>
      <c r="R149" s="141"/>
      <c r="S149" s="141"/>
      <c r="T149" s="141"/>
      <c r="U149" s="142"/>
    </row>
    <row r="150" spans="1:21">
      <c r="A150" s="1">
        <v>149</v>
      </c>
      <c r="D150" s="16"/>
      <c r="E150" s="17"/>
      <c r="F150" s="17"/>
      <c r="G150" s="17"/>
      <c r="L150" s="140"/>
      <c r="M150" s="141"/>
      <c r="N150" s="141"/>
      <c r="O150" s="141"/>
      <c r="P150" s="141"/>
      <c r="Q150" s="141"/>
      <c r="R150" s="141"/>
      <c r="S150" s="141"/>
      <c r="T150" s="141"/>
      <c r="U150" s="142"/>
    </row>
    <row r="151" spans="1:21">
      <c r="A151" s="1">
        <v>150</v>
      </c>
      <c r="D151" s="16"/>
      <c r="E151" s="17"/>
      <c r="F151" s="17"/>
      <c r="G151" s="17"/>
      <c r="L151" s="140"/>
      <c r="M151" s="141"/>
      <c r="N151" s="141"/>
      <c r="O151" s="141"/>
      <c r="P151" s="141"/>
      <c r="Q151" s="141"/>
      <c r="R151" s="141"/>
      <c r="S151" s="141"/>
      <c r="T151" s="141"/>
      <c r="U151" s="142"/>
    </row>
    <row r="152" spans="1:21">
      <c r="A152" s="1">
        <v>151</v>
      </c>
      <c r="D152" s="16"/>
      <c r="E152" s="17"/>
      <c r="F152" s="17"/>
      <c r="G152" s="17"/>
      <c r="L152" s="140"/>
      <c r="M152" s="141"/>
      <c r="N152" s="141"/>
      <c r="O152" s="141"/>
      <c r="P152" s="141"/>
      <c r="Q152" s="141"/>
      <c r="R152" s="141"/>
      <c r="S152" s="141"/>
      <c r="T152" s="141"/>
      <c r="U152" s="142"/>
    </row>
    <row r="153" spans="1:21">
      <c r="A153" s="1">
        <v>152</v>
      </c>
      <c r="D153" s="16"/>
      <c r="E153" s="17"/>
      <c r="F153" s="17"/>
      <c r="G153" s="17"/>
      <c r="L153" s="140"/>
      <c r="M153" s="141"/>
      <c r="N153" s="141"/>
      <c r="O153" s="141"/>
      <c r="P153" s="141"/>
      <c r="Q153" s="141"/>
      <c r="R153" s="141"/>
      <c r="S153" s="141"/>
      <c r="T153" s="141"/>
      <c r="U153" s="142"/>
    </row>
    <row r="154" spans="1:21">
      <c r="A154" s="1">
        <v>153</v>
      </c>
      <c r="D154" s="16"/>
      <c r="E154" s="17"/>
      <c r="F154" s="17"/>
      <c r="G154" s="17"/>
      <c r="L154" s="140"/>
      <c r="M154" s="141"/>
      <c r="N154" s="141"/>
      <c r="O154" s="141"/>
      <c r="P154" s="141"/>
      <c r="Q154" s="141"/>
      <c r="R154" s="141"/>
      <c r="S154" s="141"/>
      <c r="T154" s="141"/>
      <c r="U154" s="142"/>
    </row>
    <row r="155" spans="1:21">
      <c r="A155" s="1">
        <v>154</v>
      </c>
      <c r="D155" s="16"/>
      <c r="E155" s="17"/>
      <c r="F155" s="17"/>
      <c r="G155" s="17"/>
      <c r="L155" s="140"/>
      <c r="M155" s="141"/>
      <c r="N155" s="141"/>
      <c r="O155" s="141"/>
      <c r="P155" s="141"/>
      <c r="Q155" s="141"/>
      <c r="R155" s="141"/>
      <c r="S155" s="141"/>
      <c r="T155" s="141"/>
      <c r="U155" s="142"/>
    </row>
    <row r="156" spans="1:21">
      <c r="A156" s="1">
        <v>155</v>
      </c>
      <c r="D156" s="16"/>
      <c r="E156" s="17"/>
      <c r="F156" s="17"/>
      <c r="G156" s="17"/>
      <c r="L156" s="140"/>
      <c r="M156" s="141"/>
      <c r="N156" s="141"/>
      <c r="O156" s="141"/>
      <c r="P156" s="141"/>
      <c r="Q156" s="141"/>
      <c r="R156" s="141"/>
      <c r="S156" s="141"/>
      <c r="T156" s="141"/>
      <c r="U156" s="142"/>
    </row>
    <row r="157" spans="1:21">
      <c r="A157" s="1">
        <v>156</v>
      </c>
      <c r="D157" s="16"/>
      <c r="E157" s="17"/>
      <c r="F157" s="17"/>
      <c r="G157" s="17"/>
      <c r="L157" s="140"/>
      <c r="M157" s="141"/>
      <c r="N157" s="141"/>
      <c r="O157" s="141"/>
      <c r="P157" s="141"/>
      <c r="Q157" s="141"/>
      <c r="R157" s="141"/>
      <c r="S157" s="141"/>
      <c r="T157" s="141"/>
      <c r="U157" s="142"/>
    </row>
    <row r="158" spans="1:21">
      <c r="A158" s="1">
        <v>157</v>
      </c>
      <c r="D158" s="16"/>
      <c r="E158" s="17"/>
      <c r="F158" s="17"/>
      <c r="G158" s="17"/>
      <c r="L158" s="140"/>
      <c r="M158" s="141"/>
      <c r="N158" s="141"/>
      <c r="O158" s="141"/>
      <c r="P158" s="141"/>
      <c r="Q158" s="141"/>
      <c r="R158" s="141"/>
      <c r="S158" s="141"/>
      <c r="T158" s="141"/>
      <c r="U158" s="142"/>
    </row>
    <row r="159" spans="1:21">
      <c r="A159" s="1">
        <v>158</v>
      </c>
      <c r="D159" s="16"/>
      <c r="E159" s="17"/>
      <c r="F159" s="17"/>
      <c r="G159" s="17"/>
      <c r="L159" s="140"/>
      <c r="M159" s="141"/>
      <c r="N159" s="141"/>
      <c r="O159" s="141"/>
      <c r="P159" s="141"/>
      <c r="Q159" s="141"/>
      <c r="R159" s="141"/>
      <c r="S159" s="141"/>
      <c r="T159" s="141"/>
      <c r="U159" s="142"/>
    </row>
    <row r="160" spans="1:21">
      <c r="A160" s="1">
        <v>159</v>
      </c>
      <c r="D160" s="16"/>
      <c r="E160" s="17"/>
      <c r="F160" s="17"/>
      <c r="G160" s="17"/>
      <c r="L160" s="140"/>
      <c r="M160" s="141"/>
      <c r="N160" s="141"/>
      <c r="O160" s="141"/>
      <c r="P160" s="141"/>
      <c r="Q160" s="141"/>
      <c r="R160" s="141"/>
      <c r="S160" s="141"/>
      <c r="T160" s="141"/>
      <c r="U160" s="142"/>
    </row>
    <row r="161" spans="1:21">
      <c r="A161" s="1">
        <v>160</v>
      </c>
      <c r="D161" s="16"/>
      <c r="E161" s="17"/>
      <c r="F161" s="17"/>
      <c r="G161" s="17"/>
      <c r="L161" s="140"/>
      <c r="M161" s="141"/>
      <c r="N161" s="141"/>
      <c r="O161" s="141"/>
      <c r="P161" s="141"/>
      <c r="Q161" s="141"/>
      <c r="R161" s="141"/>
      <c r="S161" s="141"/>
      <c r="T161" s="141"/>
      <c r="U161" s="142"/>
    </row>
    <row r="162" spans="1:21">
      <c r="A162" s="1">
        <v>161</v>
      </c>
      <c r="D162" s="16"/>
      <c r="E162" s="17"/>
      <c r="F162" s="17"/>
      <c r="G162" s="17"/>
      <c r="L162" s="140"/>
      <c r="M162" s="141"/>
      <c r="N162" s="141"/>
      <c r="O162" s="141"/>
      <c r="P162" s="141"/>
      <c r="Q162" s="141"/>
      <c r="R162" s="141"/>
      <c r="S162" s="141"/>
      <c r="T162" s="141"/>
      <c r="U162" s="142"/>
    </row>
    <row r="163" spans="1:21">
      <c r="A163" s="1">
        <v>162</v>
      </c>
      <c r="D163" s="16"/>
      <c r="E163" s="17"/>
      <c r="F163" s="17"/>
      <c r="G163" s="17"/>
      <c r="L163" s="140"/>
      <c r="M163" s="141"/>
      <c r="N163" s="141"/>
      <c r="O163" s="141"/>
      <c r="P163" s="141"/>
      <c r="Q163" s="141"/>
      <c r="R163" s="141"/>
      <c r="S163" s="141"/>
      <c r="T163" s="141"/>
      <c r="U163" s="142"/>
    </row>
    <row r="164" spans="1:21">
      <c r="A164" s="1">
        <v>163</v>
      </c>
      <c r="D164" s="16"/>
      <c r="E164" s="17"/>
      <c r="F164" s="17"/>
      <c r="G164" s="17"/>
      <c r="L164" s="140"/>
      <c r="M164" s="141"/>
      <c r="N164" s="141"/>
      <c r="O164" s="141"/>
      <c r="P164" s="141"/>
      <c r="Q164" s="141"/>
      <c r="R164" s="141"/>
      <c r="S164" s="141"/>
      <c r="T164" s="141"/>
      <c r="U164" s="142"/>
    </row>
    <row r="165" spans="1:21">
      <c r="A165" s="1">
        <v>164</v>
      </c>
      <c r="D165" s="16"/>
      <c r="E165" s="17"/>
      <c r="F165" s="17"/>
      <c r="G165" s="17"/>
      <c r="L165" s="140"/>
      <c r="M165" s="141"/>
      <c r="N165" s="141"/>
      <c r="O165" s="141"/>
      <c r="P165" s="141"/>
      <c r="Q165" s="141"/>
      <c r="R165" s="141"/>
      <c r="S165" s="141"/>
      <c r="T165" s="141"/>
      <c r="U165" s="142"/>
    </row>
    <row r="166" spans="1:21">
      <c r="A166" s="1">
        <v>165</v>
      </c>
      <c r="D166" s="16"/>
      <c r="E166" s="17"/>
      <c r="F166" s="17"/>
      <c r="G166" s="17"/>
      <c r="L166" s="140"/>
      <c r="M166" s="141"/>
      <c r="N166" s="141"/>
      <c r="O166" s="141"/>
      <c r="P166" s="141"/>
      <c r="Q166" s="141"/>
      <c r="R166" s="141"/>
      <c r="S166" s="141"/>
      <c r="T166" s="141"/>
      <c r="U166" s="142"/>
    </row>
    <row r="167" spans="1:21">
      <c r="A167" s="1">
        <v>166</v>
      </c>
      <c r="D167" s="16"/>
      <c r="E167" s="17"/>
      <c r="F167" s="17"/>
      <c r="G167" s="17"/>
      <c r="L167" s="140"/>
      <c r="M167" s="141"/>
      <c r="N167" s="141"/>
      <c r="O167" s="141"/>
      <c r="P167" s="141"/>
      <c r="Q167" s="141"/>
      <c r="R167" s="141"/>
      <c r="S167" s="141"/>
      <c r="T167" s="141"/>
      <c r="U167" s="142"/>
    </row>
    <row r="168" spans="1:21">
      <c r="A168" s="1">
        <v>167</v>
      </c>
      <c r="D168" s="16"/>
      <c r="E168" s="17"/>
      <c r="F168" s="17"/>
      <c r="G168" s="17"/>
      <c r="L168" s="140"/>
      <c r="M168" s="141"/>
      <c r="N168" s="141"/>
      <c r="O168" s="141"/>
      <c r="P168" s="141"/>
      <c r="Q168" s="141"/>
      <c r="R168" s="141"/>
      <c r="S168" s="141"/>
      <c r="T168" s="141"/>
      <c r="U168" s="142"/>
    </row>
    <row r="169" spans="1:21">
      <c r="A169" s="1">
        <v>168</v>
      </c>
      <c r="D169" s="16"/>
      <c r="E169" s="17"/>
      <c r="F169" s="17"/>
      <c r="G169" s="17"/>
      <c r="L169" s="140"/>
      <c r="M169" s="141"/>
      <c r="N169" s="141"/>
      <c r="O169" s="141"/>
      <c r="P169" s="141"/>
      <c r="Q169" s="141"/>
      <c r="R169" s="141"/>
      <c r="S169" s="141"/>
      <c r="T169" s="141"/>
      <c r="U169" s="142"/>
    </row>
    <row r="170" spans="1:21">
      <c r="A170" s="1">
        <v>169</v>
      </c>
      <c r="D170" s="16"/>
      <c r="E170" s="17"/>
      <c r="F170" s="17"/>
      <c r="G170" s="17"/>
      <c r="L170" s="140"/>
      <c r="M170" s="141"/>
      <c r="N170" s="141"/>
      <c r="O170" s="141"/>
      <c r="P170" s="141"/>
      <c r="Q170" s="141"/>
      <c r="R170" s="141"/>
      <c r="S170" s="141"/>
      <c r="T170" s="141"/>
      <c r="U170" s="142"/>
    </row>
    <row r="171" spans="1:21">
      <c r="A171" s="1">
        <v>170</v>
      </c>
      <c r="D171" s="16"/>
      <c r="E171" s="17"/>
      <c r="F171" s="17"/>
      <c r="G171" s="17"/>
      <c r="L171" s="140"/>
      <c r="M171" s="141"/>
      <c r="N171" s="141"/>
      <c r="O171" s="141"/>
      <c r="P171" s="141"/>
      <c r="Q171" s="141"/>
      <c r="R171" s="141"/>
      <c r="S171" s="141"/>
      <c r="T171" s="141"/>
      <c r="U171" s="142"/>
    </row>
    <row r="172" spans="1:21">
      <c r="A172" s="1">
        <v>171</v>
      </c>
      <c r="D172" s="16"/>
      <c r="E172" s="17"/>
      <c r="F172" s="17"/>
      <c r="G172" s="17"/>
      <c r="L172" s="140"/>
      <c r="M172" s="141"/>
      <c r="N172" s="141"/>
      <c r="O172" s="141"/>
      <c r="P172" s="141"/>
      <c r="Q172" s="141"/>
      <c r="R172" s="141"/>
      <c r="S172" s="141"/>
      <c r="T172" s="141"/>
      <c r="U172" s="142"/>
    </row>
    <row r="173" spans="1:21">
      <c r="A173" s="1">
        <v>172</v>
      </c>
      <c r="D173" s="16"/>
      <c r="E173" s="17"/>
      <c r="F173" s="17"/>
      <c r="G173" s="17"/>
      <c r="L173" s="140"/>
      <c r="M173" s="141"/>
      <c r="N173" s="141"/>
      <c r="O173" s="141"/>
      <c r="P173" s="141"/>
      <c r="Q173" s="141"/>
      <c r="R173" s="141"/>
      <c r="S173" s="141"/>
      <c r="T173" s="141"/>
      <c r="U173" s="142"/>
    </row>
    <row r="174" spans="1:21">
      <c r="A174" s="1">
        <v>173</v>
      </c>
      <c r="D174" s="16"/>
      <c r="E174" s="17"/>
      <c r="F174" s="17"/>
      <c r="G174" s="17"/>
      <c r="L174" s="140"/>
      <c r="M174" s="141"/>
      <c r="N174" s="141"/>
      <c r="O174" s="141"/>
      <c r="P174" s="141"/>
      <c r="Q174" s="141"/>
      <c r="R174" s="141"/>
      <c r="S174" s="141"/>
      <c r="T174" s="141"/>
      <c r="U174" s="142"/>
    </row>
    <row r="175" spans="1:21">
      <c r="A175" s="1">
        <v>174</v>
      </c>
      <c r="D175" s="16"/>
      <c r="E175" s="17"/>
      <c r="F175" s="17"/>
      <c r="G175" s="17"/>
      <c r="L175" s="140"/>
      <c r="M175" s="141"/>
      <c r="N175" s="141"/>
      <c r="O175" s="141"/>
      <c r="P175" s="141"/>
      <c r="Q175" s="141"/>
      <c r="R175" s="141"/>
      <c r="S175" s="141"/>
      <c r="T175" s="141"/>
      <c r="U175" s="142"/>
    </row>
    <row r="176" spans="1:21">
      <c r="A176" s="1">
        <v>175</v>
      </c>
      <c r="D176" s="16"/>
      <c r="E176" s="17"/>
      <c r="F176" s="17"/>
      <c r="G176" s="17"/>
      <c r="L176" s="140"/>
      <c r="M176" s="141"/>
      <c r="N176" s="141"/>
      <c r="O176" s="141"/>
      <c r="P176" s="141"/>
      <c r="Q176" s="141"/>
      <c r="R176" s="141"/>
      <c r="S176" s="141"/>
      <c r="T176" s="141"/>
      <c r="U176" s="142"/>
    </row>
    <row r="177" spans="1:21">
      <c r="A177" s="1">
        <v>176</v>
      </c>
      <c r="D177" s="16"/>
      <c r="E177" s="17"/>
      <c r="F177" s="17"/>
      <c r="G177" s="17"/>
      <c r="L177" s="140"/>
      <c r="M177" s="141"/>
      <c r="N177" s="141"/>
      <c r="O177" s="141"/>
      <c r="P177" s="141"/>
      <c r="Q177" s="141"/>
      <c r="R177" s="141"/>
      <c r="S177" s="141"/>
      <c r="T177" s="141"/>
      <c r="U177" s="142"/>
    </row>
    <row r="178" spans="1:21">
      <c r="A178" s="1">
        <v>177</v>
      </c>
      <c r="D178" s="16"/>
      <c r="E178" s="17"/>
      <c r="F178" s="17"/>
      <c r="G178" s="17"/>
      <c r="L178" s="140"/>
      <c r="M178" s="141"/>
      <c r="N178" s="141"/>
      <c r="O178" s="141"/>
      <c r="P178" s="141"/>
      <c r="Q178" s="141"/>
      <c r="R178" s="141"/>
      <c r="S178" s="141"/>
      <c r="T178" s="141"/>
      <c r="U178" s="142"/>
    </row>
    <row r="179" spans="1:21">
      <c r="A179" s="1">
        <v>178</v>
      </c>
      <c r="D179" s="16"/>
      <c r="E179" s="17"/>
      <c r="F179" s="17"/>
      <c r="G179" s="17"/>
      <c r="L179" s="140"/>
      <c r="M179" s="141"/>
      <c r="N179" s="141"/>
      <c r="O179" s="141"/>
      <c r="P179" s="141"/>
      <c r="Q179" s="141"/>
      <c r="R179" s="141"/>
      <c r="S179" s="141"/>
      <c r="T179" s="141"/>
      <c r="U179" s="142"/>
    </row>
    <row r="180" spans="1:21">
      <c r="A180" s="1">
        <v>179</v>
      </c>
      <c r="D180" s="16"/>
      <c r="E180" s="17"/>
      <c r="F180" s="17"/>
      <c r="G180" s="17"/>
      <c r="L180" s="140"/>
      <c r="M180" s="141"/>
      <c r="N180" s="141"/>
      <c r="O180" s="141"/>
      <c r="P180" s="141"/>
      <c r="Q180" s="141"/>
      <c r="R180" s="141"/>
      <c r="S180" s="141"/>
      <c r="T180" s="141"/>
      <c r="U180" s="142"/>
    </row>
    <row r="181" spans="1:21">
      <c r="A181" s="1">
        <v>180</v>
      </c>
      <c r="D181" s="16"/>
      <c r="E181" s="17"/>
      <c r="F181" s="17"/>
      <c r="G181" s="17"/>
      <c r="L181" s="140"/>
      <c r="M181" s="141"/>
      <c r="N181" s="141"/>
      <c r="O181" s="141"/>
      <c r="P181" s="141"/>
      <c r="Q181" s="141"/>
      <c r="R181" s="141"/>
      <c r="S181" s="141"/>
      <c r="T181" s="141"/>
      <c r="U181" s="142"/>
    </row>
    <row r="182" spans="1:21">
      <c r="A182" s="1">
        <v>181</v>
      </c>
      <c r="D182" s="16"/>
      <c r="E182" s="17"/>
      <c r="F182" s="17"/>
      <c r="G182" s="17"/>
      <c r="L182" s="140"/>
      <c r="M182" s="141"/>
      <c r="N182" s="141"/>
      <c r="O182" s="141"/>
      <c r="P182" s="141"/>
      <c r="Q182" s="141"/>
      <c r="R182" s="141"/>
      <c r="S182" s="141"/>
      <c r="T182" s="141"/>
      <c r="U182" s="142"/>
    </row>
    <row r="183" spans="1:21">
      <c r="A183" s="1">
        <v>182</v>
      </c>
      <c r="D183" s="16"/>
      <c r="E183" s="17"/>
      <c r="F183" s="17"/>
      <c r="G183" s="17"/>
      <c r="L183" s="140"/>
      <c r="M183" s="141"/>
      <c r="N183" s="141"/>
      <c r="O183" s="141"/>
      <c r="P183" s="141"/>
      <c r="Q183" s="141"/>
      <c r="R183" s="141"/>
      <c r="S183" s="141"/>
      <c r="T183" s="141"/>
      <c r="U183" s="142"/>
    </row>
    <row r="184" spans="1:21">
      <c r="A184" s="1">
        <v>183</v>
      </c>
      <c r="D184" s="16"/>
      <c r="E184" s="17"/>
      <c r="F184" s="17"/>
      <c r="G184" s="17"/>
      <c r="L184" s="140"/>
      <c r="M184" s="141"/>
      <c r="N184" s="141"/>
      <c r="O184" s="141"/>
      <c r="P184" s="141"/>
      <c r="Q184" s="141"/>
      <c r="R184" s="141"/>
      <c r="S184" s="141"/>
      <c r="T184" s="141"/>
      <c r="U184" s="142"/>
    </row>
    <row r="185" spans="1:21">
      <c r="A185" s="1">
        <v>184</v>
      </c>
      <c r="D185" s="16"/>
      <c r="E185" s="17"/>
      <c r="F185" s="17"/>
      <c r="G185" s="17"/>
      <c r="L185" s="140"/>
      <c r="M185" s="141"/>
      <c r="N185" s="141"/>
      <c r="O185" s="141"/>
      <c r="P185" s="141"/>
      <c r="Q185" s="141"/>
      <c r="R185" s="141"/>
      <c r="S185" s="141"/>
      <c r="T185" s="141"/>
      <c r="U185" s="142"/>
    </row>
    <row r="186" spans="1:21">
      <c r="A186" s="1">
        <v>185</v>
      </c>
      <c r="D186" s="16"/>
      <c r="E186" s="17"/>
      <c r="F186" s="17"/>
      <c r="G186" s="17"/>
      <c r="L186" s="140"/>
      <c r="M186" s="141"/>
      <c r="N186" s="141"/>
      <c r="O186" s="141"/>
      <c r="P186" s="141"/>
      <c r="Q186" s="141"/>
      <c r="R186" s="141"/>
      <c r="S186" s="141"/>
      <c r="T186" s="141"/>
      <c r="U186" s="142"/>
    </row>
    <row r="187" spans="1:21">
      <c r="A187" s="1">
        <v>186</v>
      </c>
      <c r="D187" s="16"/>
      <c r="E187" s="17"/>
      <c r="F187" s="17"/>
      <c r="G187" s="17"/>
      <c r="L187" s="140"/>
      <c r="M187" s="141"/>
      <c r="N187" s="141"/>
      <c r="O187" s="141"/>
      <c r="P187" s="141"/>
      <c r="Q187" s="141"/>
      <c r="R187" s="141"/>
      <c r="S187" s="141"/>
      <c r="T187" s="141"/>
      <c r="U187" s="142"/>
    </row>
    <row r="188" spans="1:21">
      <c r="A188" s="1">
        <v>187</v>
      </c>
      <c r="D188" s="16"/>
      <c r="E188" s="17"/>
      <c r="F188" s="17"/>
      <c r="G188" s="17"/>
      <c r="L188" s="140"/>
      <c r="M188" s="141"/>
      <c r="N188" s="141"/>
      <c r="O188" s="141"/>
      <c r="P188" s="141"/>
      <c r="Q188" s="141"/>
      <c r="R188" s="141"/>
      <c r="S188" s="141"/>
      <c r="T188" s="141"/>
      <c r="U188" s="142"/>
    </row>
    <row r="189" spans="1:21">
      <c r="A189" s="1">
        <v>188</v>
      </c>
      <c r="D189" s="16"/>
      <c r="E189" s="17"/>
      <c r="F189" s="17"/>
      <c r="G189" s="17"/>
      <c r="L189" s="140"/>
      <c r="M189" s="141"/>
      <c r="N189" s="141"/>
      <c r="O189" s="141"/>
      <c r="P189" s="141"/>
      <c r="Q189" s="141"/>
      <c r="R189" s="141"/>
      <c r="S189" s="141"/>
      <c r="T189" s="141"/>
      <c r="U189" s="142"/>
    </row>
    <row r="190" spans="1:21">
      <c r="A190" s="1">
        <v>189</v>
      </c>
      <c r="D190" s="16"/>
      <c r="E190" s="17"/>
      <c r="F190" s="17"/>
      <c r="G190" s="17"/>
      <c r="L190" s="140"/>
      <c r="M190" s="141"/>
      <c r="N190" s="141"/>
      <c r="O190" s="141"/>
      <c r="P190" s="141"/>
      <c r="Q190" s="141"/>
      <c r="R190" s="141"/>
      <c r="S190" s="141"/>
      <c r="T190" s="141"/>
      <c r="U190" s="142"/>
    </row>
    <row r="191" spans="1:21">
      <c r="A191" s="1">
        <v>190</v>
      </c>
      <c r="D191" s="16"/>
      <c r="E191" s="17"/>
      <c r="F191" s="17"/>
      <c r="G191" s="17"/>
      <c r="L191" s="140"/>
      <c r="M191" s="141"/>
      <c r="N191" s="141"/>
      <c r="O191" s="141"/>
      <c r="P191" s="141"/>
      <c r="Q191" s="141"/>
      <c r="R191" s="141"/>
      <c r="S191" s="141"/>
      <c r="T191" s="141"/>
      <c r="U191" s="142"/>
    </row>
    <row r="192" spans="1:21">
      <c r="A192" s="1">
        <v>191</v>
      </c>
      <c r="D192" s="16"/>
      <c r="E192" s="17"/>
      <c r="F192" s="17"/>
      <c r="G192" s="17"/>
      <c r="L192" s="140"/>
      <c r="M192" s="141"/>
      <c r="N192" s="141"/>
      <c r="O192" s="141"/>
      <c r="P192" s="141"/>
      <c r="Q192" s="141"/>
      <c r="R192" s="141"/>
      <c r="S192" s="141"/>
      <c r="T192" s="141"/>
      <c r="U192" s="142"/>
    </row>
    <row r="193" spans="1:21">
      <c r="A193" s="1">
        <v>192</v>
      </c>
      <c r="D193" s="16"/>
      <c r="E193" s="17"/>
      <c r="F193" s="17"/>
      <c r="G193" s="17"/>
      <c r="L193" s="140"/>
      <c r="M193" s="141"/>
      <c r="N193" s="141"/>
      <c r="O193" s="141"/>
      <c r="P193" s="141"/>
      <c r="Q193" s="141"/>
      <c r="R193" s="141"/>
      <c r="S193" s="141"/>
      <c r="T193" s="141"/>
      <c r="U193" s="142"/>
    </row>
    <row r="194" spans="1:21">
      <c r="A194" s="1">
        <v>193</v>
      </c>
      <c r="D194" s="16"/>
      <c r="E194" s="17"/>
      <c r="F194" s="17"/>
      <c r="G194" s="17"/>
      <c r="L194" s="140"/>
      <c r="M194" s="141"/>
      <c r="N194" s="141"/>
      <c r="O194" s="141"/>
      <c r="P194" s="141"/>
      <c r="Q194" s="141"/>
      <c r="R194" s="141"/>
      <c r="S194" s="141"/>
      <c r="T194" s="141"/>
      <c r="U194" s="142"/>
    </row>
    <row r="195" spans="1:21">
      <c r="A195" s="1">
        <v>194</v>
      </c>
      <c r="D195" s="16"/>
      <c r="E195" s="17"/>
      <c r="F195" s="17"/>
      <c r="G195" s="17"/>
      <c r="L195" s="140"/>
      <c r="M195" s="141"/>
      <c r="N195" s="141"/>
      <c r="O195" s="141"/>
      <c r="P195" s="141"/>
      <c r="Q195" s="141"/>
      <c r="R195" s="141"/>
      <c r="S195" s="141"/>
      <c r="T195" s="141"/>
      <c r="U195" s="142"/>
    </row>
    <row r="196" spans="1:21">
      <c r="A196" s="1">
        <v>195</v>
      </c>
      <c r="D196" s="16"/>
      <c r="E196" s="17"/>
      <c r="F196" s="17"/>
      <c r="G196" s="17"/>
      <c r="L196" s="140"/>
      <c r="M196" s="141"/>
      <c r="N196" s="141"/>
      <c r="O196" s="141"/>
      <c r="P196" s="141"/>
      <c r="Q196" s="141"/>
      <c r="R196" s="141"/>
      <c r="S196" s="141"/>
      <c r="T196" s="141"/>
      <c r="U196" s="142"/>
    </row>
    <row r="197" spans="1:21">
      <c r="A197" s="1">
        <v>196</v>
      </c>
      <c r="D197" s="16"/>
      <c r="E197" s="17"/>
      <c r="F197" s="17"/>
      <c r="G197" s="17"/>
      <c r="L197" s="140"/>
      <c r="M197" s="141"/>
      <c r="N197" s="141"/>
      <c r="O197" s="141"/>
      <c r="P197" s="141"/>
      <c r="Q197" s="141"/>
      <c r="R197" s="141"/>
      <c r="S197" s="141"/>
      <c r="T197" s="141"/>
      <c r="U197" s="142"/>
    </row>
    <row r="198" spans="1:21">
      <c r="A198" s="1">
        <v>197</v>
      </c>
      <c r="D198" s="16"/>
      <c r="E198" s="17"/>
      <c r="F198" s="17"/>
      <c r="G198" s="17"/>
      <c r="L198" s="140"/>
      <c r="M198" s="141"/>
      <c r="N198" s="141"/>
      <c r="O198" s="141"/>
      <c r="P198" s="141"/>
      <c r="Q198" s="141"/>
      <c r="R198" s="141"/>
      <c r="S198" s="141"/>
      <c r="T198" s="141"/>
      <c r="U198" s="142"/>
    </row>
    <row r="199" spans="1:21">
      <c r="A199" s="1">
        <v>198</v>
      </c>
      <c r="D199" s="16"/>
      <c r="E199" s="17"/>
      <c r="F199" s="17"/>
      <c r="G199" s="17"/>
      <c r="L199" s="140"/>
      <c r="M199" s="141"/>
      <c r="N199" s="141"/>
      <c r="O199" s="141"/>
      <c r="P199" s="141"/>
      <c r="Q199" s="141"/>
      <c r="R199" s="141"/>
      <c r="S199" s="141"/>
      <c r="T199" s="141"/>
      <c r="U199" s="142"/>
    </row>
    <row r="200" spans="1:21">
      <c r="A200" s="1">
        <v>199</v>
      </c>
      <c r="D200" s="16"/>
      <c r="E200" s="17"/>
      <c r="F200" s="17"/>
      <c r="G200" s="17"/>
      <c r="L200" s="140"/>
      <c r="M200" s="141"/>
      <c r="N200" s="141"/>
      <c r="O200" s="141"/>
      <c r="P200" s="141"/>
      <c r="Q200" s="141"/>
      <c r="R200" s="141"/>
      <c r="S200" s="141"/>
      <c r="T200" s="141"/>
      <c r="U200" s="142"/>
    </row>
    <row r="201" spans="1:21">
      <c r="A201" s="1">
        <v>200</v>
      </c>
      <c r="D201" s="16"/>
      <c r="E201" s="17"/>
      <c r="F201" s="17"/>
      <c r="G201" s="17"/>
      <c r="L201" s="140"/>
      <c r="M201" s="141"/>
      <c r="N201" s="141"/>
      <c r="O201" s="141"/>
      <c r="P201" s="141"/>
      <c r="Q201" s="141"/>
      <c r="R201" s="141"/>
      <c r="S201" s="141"/>
      <c r="T201" s="141"/>
      <c r="U201" s="142"/>
    </row>
    <row r="202" spans="1:21">
      <c r="A202" s="1">
        <v>201</v>
      </c>
      <c r="D202" s="16"/>
      <c r="E202" s="17"/>
      <c r="F202" s="17"/>
      <c r="G202" s="17"/>
      <c r="L202" s="140"/>
      <c r="M202" s="141"/>
      <c r="N202" s="141"/>
      <c r="O202" s="141"/>
      <c r="P202" s="141"/>
      <c r="Q202" s="141"/>
      <c r="R202" s="141"/>
      <c r="S202" s="141"/>
      <c r="T202" s="141"/>
      <c r="U202" s="142"/>
    </row>
    <row r="203" spans="1:21">
      <c r="A203" s="1">
        <v>202</v>
      </c>
      <c r="D203" s="16"/>
      <c r="E203" s="17"/>
      <c r="F203" s="17"/>
      <c r="G203" s="17"/>
      <c r="L203" s="140"/>
      <c r="M203" s="141"/>
      <c r="N203" s="141"/>
      <c r="O203" s="141"/>
      <c r="P203" s="141"/>
      <c r="Q203" s="141"/>
      <c r="R203" s="141"/>
      <c r="S203" s="141"/>
      <c r="T203" s="141"/>
      <c r="U203" s="142"/>
    </row>
    <row r="204" spans="1:21">
      <c r="A204" s="1">
        <v>203</v>
      </c>
      <c r="D204" s="16"/>
      <c r="E204" s="17"/>
      <c r="F204" s="17"/>
      <c r="G204" s="17"/>
      <c r="L204" s="140"/>
      <c r="M204" s="141"/>
      <c r="N204" s="141"/>
      <c r="O204" s="141"/>
      <c r="P204" s="141"/>
      <c r="Q204" s="141"/>
      <c r="R204" s="141"/>
      <c r="S204" s="141"/>
      <c r="T204" s="141"/>
      <c r="U204" s="142"/>
    </row>
    <row r="205" spans="1:21">
      <c r="A205" s="1">
        <v>204</v>
      </c>
      <c r="D205" s="16"/>
      <c r="E205" s="17"/>
      <c r="F205" s="17"/>
      <c r="G205" s="17"/>
      <c r="L205" s="140"/>
      <c r="M205" s="141"/>
      <c r="N205" s="141"/>
      <c r="O205" s="141"/>
      <c r="P205" s="141"/>
      <c r="Q205" s="141"/>
      <c r="R205" s="141"/>
      <c r="S205" s="141"/>
      <c r="T205" s="141"/>
      <c r="U205" s="142"/>
    </row>
    <row r="206" spans="1:21">
      <c r="A206" s="1">
        <v>205</v>
      </c>
      <c r="D206" s="16"/>
      <c r="E206" s="17"/>
      <c r="F206" s="17"/>
      <c r="G206" s="17"/>
      <c r="L206" s="140"/>
      <c r="M206" s="141"/>
      <c r="N206" s="141"/>
      <c r="O206" s="141"/>
      <c r="P206" s="141"/>
      <c r="Q206" s="141"/>
      <c r="R206" s="141"/>
      <c r="S206" s="141"/>
      <c r="T206" s="141"/>
      <c r="U206" s="142"/>
    </row>
    <row r="207" spans="1:21">
      <c r="A207" s="1">
        <v>206</v>
      </c>
      <c r="D207" s="16"/>
      <c r="E207" s="17"/>
      <c r="F207" s="17"/>
      <c r="G207" s="17"/>
      <c r="L207" s="140"/>
      <c r="M207" s="141"/>
      <c r="N207" s="141"/>
      <c r="O207" s="141"/>
      <c r="P207" s="141"/>
      <c r="Q207" s="141"/>
      <c r="R207" s="141"/>
      <c r="S207" s="141"/>
      <c r="T207" s="141"/>
      <c r="U207" s="142"/>
    </row>
    <row r="208" spans="1:21">
      <c r="A208" s="1">
        <v>207</v>
      </c>
      <c r="D208" s="16"/>
      <c r="E208" s="17"/>
      <c r="F208" s="17"/>
      <c r="G208" s="17"/>
      <c r="L208" s="140"/>
      <c r="M208" s="141"/>
      <c r="N208" s="141"/>
      <c r="O208" s="141"/>
      <c r="P208" s="141"/>
      <c r="Q208" s="141"/>
      <c r="R208" s="141"/>
      <c r="S208" s="141"/>
      <c r="T208" s="141"/>
      <c r="U208" s="142"/>
    </row>
    <row r="209" spans="1:21">
      <c r="A209" s="1">
        <v>208</v>
      </c>
      <c r="D209" s="16"/>
      <c r="E209" s="17"/>
      <c r="F209" s="17"/>
      <c r="G209" s="17"/>
      <c r="L209" s="140"/>
      <c r="M209" s="141"/>
      <c r="N209" s="141"/>
      <c r="O209" s="141"/>
      <c r="P209" s="141"/>
      <c r="Q209" s="141"/>
      <c r="R209" s="141"/>
      <c r="S209" s="141"/>
      <c r="T209" s="141"/>
      <c r="U209" s="142"/>
    </row>
    <row r="210" spans="1:21">
      <c r="A210" s="1">
        <v>209</v>
      </c>
      <c r="D210" s="16"/>
      <c r="E210" s="17"/>
      <c r="F210" s="17"/>
      <c r="G210" s="17"/>
      <c r="L210" s="140"/>
      <c r="M210" s="141"/>
      <c r="N210" s="141"/>
      <c r="O210" s="141"/>
      <c r="P210" s="141"/>
      <c r="Q210" s="141"/>
      <c r="R210" s="141"/>
      <c r="S210" s="141"/>
      <c r="T210" s="141"/>
      <c r="U210" s="142"/>
    </row>
    <row r="211" spans="1:21">
      <c r="A211" s="1">
        <v>210</v>
      </c>
      <c r="D211" s="16"/>
      <c r="E211" s="17"/>
      <c r="F211" s="17"/>
      <c r="G211" s="17"/>
      <c r="L211" s="140"/>
      <c r="M211" s="141"/>
      <c r="N211" s="141"/>
      <c r="O211" s="141"/>
      <c r="P211" s="141"/>
      <c r="Q211" s="141"/>
      <c r="R211" s="141"/>
      <c r="S211" s="141"/>
      <c r="T211" s="141"/>
      <c r="U211" s="142"/>
    </row>
    <row r="212" spans="1:21">
      <c r="A212" s="1">
        <v>211</v>
      </c>
      <c r="D212" s="16"/>
      <c r="E212" s="17"/>
      <c r="F212" s="17"/>
      <c r="G212" s="17"/>
      <c r="L212" s="140"/>
      <c r="M212" s="141"/>
      <c r="N212" s="141"/>
      <c r="O212" s="141"/>
      <c r="P212" s="141"/>
      <c r="Q212" s="141"/>
      <c r="R212" s="141"/>
      <c r="S212" s="141"/>
      <c r="T212" s="141"/>
      <c r="U212" s="142"/>
    </row>
    <row r="213" spans="1:21">
      <c r="A213" s="1">
        <v>212</v>
      </c>
      <c r="D213" s="16"/>
      <c r="E213" s="17"/>
      <c r="F213" s="17"/>
      <c r="G213" s="17"/>
      <c r="L213" s="140"/>
      <c r="M213" s="141"/>
      <c r="N213" s="141"/>
      <c r="O213" s="141"/>
      <c r="P213" s="141"/>
      <c r="Q213" s="141"/>
      <c r="R213" s="141"/>
      <c r="S213" s="141"/>
      <c r="T213" s="141"/>
      <c r="U213" s="142"/>
    </row>
    <row r="214" spans="1:21">
      <c r="A214" s="1">
        <v>213</v>
      </c>
      <c r="D214" s="16"/>
      <c r="E214" s="17"/>
      <c r="F214" s="17"/>
      <c r="G214" s="17"/>
      <c r="L214" s="140"/>
      <c r="M214" s="141"/>
      <c r="N214" s="141"/>
      <c r="O214" s="141"/>
      <c r="P214" s="141"/>
      <c r="Q214" s="141"/>
      <c r="R214" s="141"/>
      <c r="S214" s="141"/>
      <c r="T214" s="141"/>
      <c r="U214" s="142"/>
    </row>
    <row r="215" spans="1:21">
      <c r="A215" s="1">
        <v>214</v>
      </c>
      <c r="D215" s="16"/>
      <c r="E215" s="17"/>
      <c r="F215" s="17"/>
      <c r="G215" s="17"/>
      <c r="L215" s="140"/>
      <c r="M215" s="141"/>
      <c r="N215" s="141"/>
      <c r="O215" s="141"/>
      <c r="P215" s="141"/>
      <c r="Q215" s="141"/>
      <c r="R215" s="141"/>
      <c r="S215" s="141"/>
      <c r="T215" s="141"/>
      <c r="U215" s="142"/>
    </row>
    <row r="216" spans="1:21">
      <c r="A216" s="1">
        <v>215</v>
      </c>
      <c r="D216" s="16"/>
      <c r="E216" s="17"/>
      <c r="F216" s="17"/>
      <c r="G216" s="17"/>
      <c r="L216" s="140"/>
      <c r="M216" s="141"/>
      <c r="N216" s="141"/>
      <c r="O216" s="141"/>
      <c r="P216" s="141"/>
      <c r="Q216" s="141"/>
      <c r="R216" s="141"/>
      <c r="S216" s="141"/>
      <c r="T216" s="141"/>
      <c r="U216" s="142"/>
    </row>
    <row r="217" spans="1:21">
      <c r="A217" s="1">
        <v>216</v>
      </c>
      <c r="D217" s="16"/>
      <c r="E217" s="17"/>
      <c r="F217" s="17"/>
      <c r="G217" s="17"/>
      <c r="L217" s="140"/>
      <c r="M217" s="141"/>
      <c r="N217" s="141"/>
      <c r="O217" s="141"/>
      <c r="P217" s="141"/>
      <c r="Q217" s="141"/>
      <c r="R217" s="141"/>
      <c r="S217" s="141"/>
      <c r="T217" s="141"/>
      <c r="U217" s="142"/>
    </row>
    <row r="218" spans="1:21">
      <c r="A218" s="1">
        <v>217</v>
      </c>
      <c r="D218" s="16"/>
      <c r="E218" s="17"/>
      <c r="F218" s="17"/>
      <c r="G218" s="17"/>
      <c r="L218" s="140"/>
      <c r="M218" s="141"/>
      <c r="N218" s="141"/>
      <c r="O218" s="141"/>
      <c r="P218" s="141"/>
      <c r="Q218" s="141"/>
      <c r="R218" s="141"/>
      <c r="S218" s="141"/>
      <c r="T218" s="141"/>
      <c r="U218" s="142"/>
    </row>
    <row r="219" spans="1:21">
      <c r="A219" s="1">
        <v>218</v>
      </c>
      <c r="D219" s="16"/>
      <c r="E219" s="17"/>
      <c r="F219" s="17"/>
      <c r="G219" s="17"/>
      <c r="L219" s="140"/>
      <c r="M219" s="141"/>
      <c r="N219" s="141"/>
      <c r="O219" s="141"/>
      <c r="P219" s="141"/>
      <c r="Q219" s="141"/>
      <c r="R219" s="141"/>
      <c r="S219" s="141"/>
      <c r="T219" s="141"/>
      <c r="U219" s="142"/>
    </row>
    <row r="220" spans="1:21">
      <c r="A220" s="1">
        <v>219</v>
      </c>
      <c r="D220" s="16"/>
      <c r="E220" s="17"/>
      <c r="F220" s="17"/>
      <c r="G220" s="17"/>
      <c r="L220" s="140"/>
      <c r="M220" s="141"/>
      <c r="N220" s="141"/>
      <c r="O220" s="141"/>
      <c r="P220" s="141"/>
      <c r="Q220" s="141"/>
      <c r="R220" s="141"/>
      <c r="S220" s="141"/>
      <c r="T220" s="141"/>
      <c r="U220" s="142"/>
    </row>
    <row r="221" spans="1:21">
      <c r="A221" s="1">
        <v>220</v>
      </c>
      <c r="D221" s="16"/>
      <c r="E221" s="17"/>
      <c r="F221" s="17"/>
      <c r="G221" s="17"/>
      <c r="L221" s="140"/>
      <c r="M221" s="141"/>
      <c r="N221" s="141"/>
      <c r="O221" s="141"/>
      <c r="P221" s="141"/>
      <c r="Q221" s="141"/>
      <c r="R221" s="141"/>
      <c r="S221" s="141"/>
      <c r="T221" s="141"/>
      <c r="U221" s="142"/>
    </row>
    <row r="222" spans="1:21">
      <c r="A222" s="1">
        <v>221</v>
      </c>
      <c r="D222" s="16"/>
      <c r="E222" s="17"/>
      <c r="F222" s="17"/>
      <c r="G222" s="17"/>
      <c r="L222" s="140"/>
      <c r="M222" s="141"/>
      <c r="N222" s="141"/>
      <c r="O222" s="141"/>
      <c r="P222" s="141"/>
      <c r="Q222" s="141"/>
      <c r="R222" s="141"/>
      <c r="S222" s="141"/>
      <c r="T222" s="141"/>
      <c r="U222" s="142"/>
    </row>
    <row r="223" spans="1:21">
      <c r="A223" s="1">
        <v>222</v>
      </c>
      <c r="D223" s="16"/>
      <c r="E223" s="17"/>
      <c r="F223" s="17"/>
      <c r="G223" s="17"/>
      <c r="L223" s="140"/>
      <c r="M223" s="141"/>
      <c r="N223" s="141"/>
      <c r="O223" s="141"/>
      <c r="P223" s="141"/>
      <c r="Q223" s="141"/>
      <c r="R223" s="141"/>
      <c r="S223" s="141"/>
      <c r="T223" s="141"/>
      <c r="U223" s="142"/>
    </row>
    <row r="224" spans="1:21">
      <c r="A224" s="1">
        <v>223</v>
      </c>
      <c r="D224" s="16"/>
      <c r="E224" s="17"/>
      <c r="F224" s="17"/>
      <c r="G224" s="17"/>
      <c r="L224" s="140"/>
      <c r="M224" s="141"/>
      <c r="N224" s="141"/>
      <c r="O224" s="141"/>
      <c r="P224" s="141"/>
      <c r="Q224" s="141"/>
      <c r="R224" s="141"/>
      <c r="S224" s="141"/>
      <c r="T224" s="141"/>
      <c r="U224" s="142"/>
    </row>
    <row r="225" spans="1:21">
      <c r="A225" s="1">
        <v>224</v>
      </c>
      <c r="D225" s="16"/>
      <c r="E225" s="17"/>
      <c r="F225" s="17"/>
      <c r="G225" s="17"/>
      <c r="L225" s="140"/>
      <c r="M225" s="141"/>
      <c r="N225" s="141"/>
      <c r="O225" s="141"/>
      <c r="P225" s="141"/>
      <c r="Q225" s="141"/>
      <c r="R225" s="141"/>
      <c r="S225" s="141"/>
      <c r="T225" s="141"/>
      <c r="U225" s="142"/>
    </row>
    <row r="226" spans="1:21">
      <c r="A226" s="1">
        <v>225</v>
      </c>
      <c r="D226" s="16"/>
      <c r="E226" s="17"/>
      <c r="F226" s="17"/>
      <c r="G226" s="17"/>
      <c r="L226" s="140"/>
      <c r="M226" s="141"/>
      <c r="N226" s="141"/>
      <c r="O226" s="141"/>
      <c r="P226" s="141"/>
      <c r="Q226" s="141"/>
      <c r="R226" s="141"/>
      <c r="S226" s="141"/>
      <c r="T226" s="141"/>
      <c r="U226" s="142"/>
    </row>
    <row r="227" spans="1:21">
      <c r="A227" s="1">
        <v>226</v>
      </c>
      <c r="D227" s="16"/>
      <c r="E227" s="17"/>
      <c r="F227" s="17"/>
      <c r="G227" s="17"/>
      <c r="L227" s="140"/>
      <c r="M227" s="141"/>
      <c r="N227" s="141"/>
      <c r="O227" s="141"/>
      <c r="P227" s="141"/>
      <c r="Q227" s="141"/>
      <c r="R227" s="141"/>
      <c r="S227" s="141"/>
      <c r="T227" s="141"/>
      <c r="U227" s="142"/>
    </row>
    <row r="228" spans="1:21">
      <c r="A228" s="1">
        <v>227</v>
      </c>
      <c r="D228" s="16"/>
      <c r="E228" s="17"/>
      <c r="F228" s="17"/>
      <c r="G228" s="17"/>
      <c r="L228" s="140"/>
      <c r="M228" s="141"/>
      <c r="N228" s="141"/>
      <c r="O228" s="141"/>
      <c r="P228" s="141"/>
      <c r="Q228" s="141"/>
      <c r="R228" s="141"/>
      <c r="S228" s="141"/>
      <c r="T228" s="141"/>
      <c r="U228" s="142"/>
    </row>
    <row r="229" spans="1:21">
      <c r="A229" s="1">
        <v>228</v>
      </c>
      <c r="D229" s="16"/>
      <c r="E229" s="17"/>
      <c r="F229" s="17"/>
      <c r="G229" s="17"/>
      <c r="L229" s="140"/>
      <c r="M229" s="141"/>
      <c r="N229" s="141"/>
      <c r="O229" s="141"/>
      <c r="P229" s="141"/>
      <c r="Q229" s="141"/>
      <c r="R229" s="141"/>
      <c r="S229" s="141"/>
      <c r="T229" s="141"/>
      <c r="U229" s="142"/>
    </row>
    <row r="230" spans="1:21">
      <c r="A230" s="1">
        <v>229</v>
      </c>
      <c r="D230" s="16"/>
      <c r="E230" s="17"/>
      <c r="F230" s="17"/>
      <c r="G230" s="17"/>
      <c r="L230" s="140"/>
      <c r="M230" s="141"/>
      <c r="N230" s="141"/>
      <c r="O230" s="141"/>
      <c r="P230" s="141"/>
      <c r="Q230" s="141"/>
      <c r="R230" s="141"/>
      <c r="S230" s="141"/>
      <c r="T230" s="141"/>
      <c r="U230" s="142"/>
    </row>
    <row r="231" spans="1:21">
      <c r="A231" s="1">
        <v>230</v>
      </c>
      <c r="D231" s="16"/>
      <c r="E231" s="17"/>
      <c r="F231" s="17"/>
      <c r="G231" s="17"/>
      <c r="L231" s="140"/>
      <c r="M231" s="141"/>
      <c r="N231" s="141"/>
      <c r="O231" s="141"/>
      <c r="P231" s="141"/>
      <c r="Q231" s="141"/>
      <c r="R231" s="141"/>
      <c r="S231" s="141"/>
      <c r="T231" s="141"/>
      <c r="U231" s="142"/>
    </row>
    <row r="232" spans="1:21">
      <c r="A232" s="1">
        <v>231</v>
      </c>
      <c r="D232" s="16"/>
      <c r="E232" s="17"/>
      <c r="F232" s="17"/>
      <c r="G232" s="17"/>
      <c r="L232" s="140"/>
      <c r="M232" s="141"/>
      <c r="N232" s="141"/>
      <c r="O232" s="141"/>
      <c r="P232" s="141"/>
      <c r="Q232" s="141"/>
      <c r="R232" s="141"/>
      <c r="S232" s="141"/>
      <c r="T232" s="141"/>
      <c r="U232" s="142"/>
    </row>
    <row r="233" spans="1:21">
      <c r="A233" s="1">
        <v>232</v>
      </c>
      <c r="D233" s="16"/>
      <c r="E233" s="17"/>
      <c r="F233" s="17"/>
      <c r="G233" s="17"/>
      <c r="L233" s="140"/>
      <c r="M233" s="141"/>
      <c r="N233" s="141"/>
      <c r="O233" s="141"/>
      <c r="P233" s="141"/>
      <c r="Q233" s="141"/>
      <c r="R233" s="141"/>
      <c r="S233" s="141"/>
      <c r="T233" s="141"/>
      <c r="U233" s="142"/>
    </row>
    <row r="234" spans="1:21">
      <c r="A234" s="1">
        <v>233</v>
      </c>
      <c r="D234" s="16"/>
      <c r="E234" s="17"/>
      <c r="F234" s="17"/>
      <c r="G234" s="17"/>
      <c r="L234" s="140"/>
      <c r="M234" s="141"/>
      <c r="N234" s="141"/>
      <c r="O234" s="141"/>
      <c r="P234" s="141"/>
      <c r="Q234" s="141"/>
      <c r="R234" s="141"/>
      <c r="S234" s="141"/>
      <c r="T234" s="141"/>
      <c r="U234" s="142"/>
    </row>
    <row r="235" spans="1:21">
      <c r="A235" s="1">
        <v>234</v>
      </c>
      <c r="D235" s="16"/>
      <c r="E235" s="17"/>
      <c r="F235" s="17"/>
      <c r="G235" s="17"/>
      <c r="L235" s="140"/>
      <c r="M235" s="141"/>
      <c r="N235" s="141"/>
      <c r="O235" s="141"/>
      <c r="P235" s="141"/>
      <c r="Q235" s="141"/>
      <c r="R235" s="141"/>
      <c r="S235" s="141"/>
      <c r="T235" s="141"/>
      <c r="U235" s="142"/>
    </row>
    <row r="236" spans="1:21">
      <c r="A236" s="1">
        <v>235</v>
      </c>
      <c r="D236" s="16"/>
      <c r="E236" s="17"/>
      <c r="F236" s="17"/>
      <c r="G236" s="17"/>
      <c r="L236" s="140"/>
      <c r="M236" s="141"/>
      <c r="N236" s="141"/>
      <c r="O236" s="141"/>
      <c r="P236" s="141"/>
      <c r="Q236" s="141"/>
      <c r="R236" s="141"/>
      <c r="S236" s="141"/>
      <c r="T236" s="141"/>
      <c r="U236" s="142"/>
    </row>
    <row r="237" spans="1:21">
      <c r="A237" s="1">
        <v>236</v>
      </c>
      <c r="D237" s="16"/>
      <c r="E237" s="17"/>
      <c r="F237" s="17"/>
      <c r="G237" s="17"/>
      <c r="L237" s="140"/>
      <c r="M237" s="141"/>
      <c r="N237" s="141"/>
      <c r="O237" s="141"/>
      <c r="P237" s="141"/>
      <c r="Q237" s="141"/>
      <c r="R237" s="141"/>
      <c r="S237" s="141"/>
      <c r="T237" s="141"/>
      <c r="U237" s="142"/>
    </row>
    <row r="238" spans="1:21">
      <c r="A238" s="1">
        <v>237</v>
      </c>
      <c r="D238" s="16"/>
      <c r="E238" s="17"/>
      <c r="F238" s="17"/>
      <c r="G238" s="17"/>
      <c r="L238" s="140"/>
      <c r="M238" s="141"/>
      <c r="N238" s="141"/>
      <c r="O238" s="141"/>
      <c r="P238" s="141"/>
      <c r="Q238" s="141"/>
      <c r="R238" s="141"/>
      <c r="S238" s="141"/>
      <c r="T238" s="141"/>
      <c r="U238" s="142"/>
    </row>
    <row r="239" spans="1:21">
      <c r="A239" s="1">
        <v>238</v>
      </c>
      <c r="D239" s="16"/>
      <c r="E239" s="17"/>
      <c r="F239" s="17"/>
      <c r="G239" s="17"/>
      <c r="L239" s="140"/>
      <c r="M239" s="141"/>
      <c r="N239" s="141"/>
      <c r="O239" s="141"/>
      <c r="P239" s="141"/>
      <c r="Q239" s="141"/>
      <c r="R239" s="141"/>
      <c r="S239" s="141"/>
      <c r="T239" s="141"/>
      <c r="U239" s="142"/>
    </row>
    <row r="240" spans="1:21">
      <c r="A240" s="1">
        <v>239</v>
      </c>
      <c r="D240" s="16"/>
      <c r="E240" s="17"/>
      <c r="F240" s="17"/>
      <c r="G240" s="17"/>
      <c r="L240" s="140"/>
      <c r="M240" s="141"/>
      <c r="N240" s="141"/>
      <c r="O240" s="141"/>
      <c r="P240" s="141"/>
      <c r="Q240" s="141"/>
      <c r="R240" s="141"/>
      <c r="S240" s="141"/>
      <c r="T240" s="141"/>
      <c r="U240" s="142"/>
    </row>
    <row r="241" spans="1:21">
      <c r="A241" s="1">
        <v>240</v>
      </c>
      <c r="D241" s="16"/>
      <c r="E241" s="17"/>
      <c r="F241" s="17"/>
      <c r="G241" s="17"/>
      <c r="L241" s="140"/>
      <c r="M241" s="141"/>
      <c r="N241" s="141"/>
      <c r="O241" s="141"/>
      <c r="P241" s="141"/>
      <c r="Q241" s="141"/>
      <c r="R241" s="141"/>
      <c r="S241" s="141"/>
      <c r="T241" s="141"/>
      <c r="U241" s="142"/>
    </row>
    <row r="242" spans="1:21">
      <c r="A242" s="1">
        <v>241</v>
      </c>
      <c r="D242" s="16"/>
      <c r="E242" s="17"/>
      <c r="F242" s="17"/>
      <c r="G242" s="17"/>
      <c r="L242" s="140"/>
      <c r="M242" s="141"/>
      <c r="N242" s="141"/>
      <c r="O242" s="141"/>
      <c r="P242" s="141"/>
      <c r="Q242" s="141"/>
      <c r="R242" s="141"/>
      <c r="S242" s="141"/>
      <c r="T242" s="141"/>
      <c r="U242" s="142"/>
    </row>
    <row r="243" spans="1:21">
      <c r="A243" s="1">
        <v>242</v>
      </c>
      <c r="D243" s="16"/>
      <c r="E243" s="17"/>
      <c r="F243" s="17"/>
      <c r="G243" s="17"/>
      <c r="L243" s="140"/>
      <c r="M243" s="141"/>
      <c r="N243" s="141"/>
      <c r="O243" s="141"/>
      <c r="P243" s="141"/>
      <c r="Q243" s="141"/>
      <c r="R243" s="141"/>
      <c r="S243" s="141"/>
      <c r="T243" s="141"/>
      <c r="U243" s="142"/>
    </row>
    <row r="244" spans="1:21">
      <c r="A244" s="1">
        <v>243</v>
      </c>
      <c r="D244" s="16"/>
      <c r="E244" s="17"/>
      <c r="F244" s="17"/>
      <c r="G244" s="17"/>
      <c r="L244" s="140"/>
      <c r="M244" s="141"/>
      <c r="N244" s="141"/>
      <c r="O244" s="141"/>
      <c r="P244" s="141"/>
      <c r="Q244" s="141"/>
      <c r="R244" s="141"/>
      <c r="S244" s="141"/>
      <c r="T244" s="141"/>
      <c r="U244" s="142"/>
    </row>
    <row r="245" spans="1:21">
      <c r="A245" s="1">
        <v>244</v>
      </c>
      <c r="D245" s="16"/>
      <c r="E245" s="17"/>
      <c r="F245" s="17"/>
      <c r="G245" s="17"/>
      <c r="L245" s="140"/>
      <c r="M245" s="141"/>
      <c r="N245" s="141"/>
      <c r="O245" s="141"/>
      <c r="P245" s="141"/>
      <c r="Q245" s="141"/>
      <c r="R245" s="141"/>
      <c r="S245" s="141"/>
      <c r="T245" s="141"/>
      <c r="U245" s="142"/>
    </row>
    <row r="246" spans="1:21">
      <c r="A246" s="1">
        <v>245</v>
      </c>
      <c r="D246" s="16"/>
      <c r="E246" s="17"/>
      <c r="F246" s="17"/>
      <c r="G246" s="17"/>
      <c r="L246" s="140"/>
      <c r="M246" s="141"/>
      <c r="N246" s="141"/>
      <c r="O246" s="141"/>
      <c r="P246" s="141"/>
      <c r="Q246" s="141"/>
      <c r="R246" s="141"/>
      <c r="S246" s="141"/>
      <c r="T246" s="141"/>
      <c r="U246" s="142"/>
    </row>
    <row r="247" spans="1:21">
      <c r="A247" s="1">
        <v>246</v>
      </c>
      <c r="D247" s="16"/>
      <c r="E247" s="17"/>
      <c r="F247" s="17"/>
      <c r="G247" s="17"/>
      <c r="L247" s="140"/>
      <c r="M247" s="141"/>
      <c r="N247" s="141"/>
      <c r="O247" s="141"/>
      <c r="P247" s="141"/>
      <c r="Q247" s="141"/>
      <c r="R247" s="141"/>
      <c r="S247" s="141"/>
      <c r="T247" s="141"/>
      <c r="U247" s="142"/>
    </row>
    <row r="248" spans="1:21">
      <c r="A248" s="1">
        <v>247</v>
      </c>
      <c r="D248" s="16"/>
      <c r="E248" s="17"/>
      <c r="F248" s="17"/>
      <c r="G248" s="17"/>
      <c r="L248" s="140"/>
      <c r="M248" s="141"/>
      <c r="N248" s="141"/>
      <c r="O248" s="141"/>
      <c r="P248" s="141"/>
      <c r="Q248" s="141"/>
      <c r="R248" s="141"/>
      <c r="S248" s="141"/>
      <c r="T248" s="141"/>
      <c r="U248" s="142"/>
    </row>
    <row r="249" spans="1:21">
      <c r="A249" s="1">
        <v>248</v>
      </c>
      <c r="D249" s="16"/>
      <c r="E249" s="17"/>
      <c r="F249" s="17"/>
      <c r="G249" s="17"/>
      <c r="L249" s="140"/>
      <c r="M249" s="141"/>
      <c r="N249" s="141"/>
      <c r="O249" s="141"/>
      <c r="P249" s="141"/>
      <c r="Q249" s="141"/>
      <c r="R249" s="141"/>
      <c r="S249" s="141"/>
      <c r="T249" s="141"/>
      <c r="U249" s="142"/>
    </row>
    <row r="250" spans="1:21">
      <c r="A250" s="1">
        <v>249</v>
      </c>
      <c r="D250" s="16"/>
      <c r="E250" s="17"/>
      <c r="F250" s="17"/>
      <c r="G250" s="17"/>
      <c r="L250" s="140"/>
      <c r="M250" s="141"/>
      <c r="N250" s="141"/>
      <c r="O250" s="141"/>
      <c r="P250" s="141"/>
      <c r="Q250" s="141"/>
      <c r="R250" s="141"/>
      <c r="S250" s="141"/>
      <c r="T250" s="141"/>
      <c r="U250" s="142"/>
    </row>
    <row r="251" spans="1:21">
      <c r="A251" s="1">
        <v>250</v>
      </c>
      <c r="D251" s="16"/>
      <c r="E251" s="17"/>
      <c r="F251" s="17"/>
      <c r="G251" s="17"/>
      <c r="L251" s="140"/>
      <c r="M251" s="141"/>
      <c r="N251" s="141"/>
      <c r="O251" s="141"/>
      <c r="P251" s="141"/>
      <c r="Q251" s="141"/>
      <c r="R251" s="141"/>
      <c r="S251" s="141"/>
      <c r="T251" s="141"/>
      <c r="U251" s="142"/>
    </row>
    <row r="252" spans="1:21">
      <c r="A252" s="1">
        <v>251</v>
      </c>
      <c r="D252" s="16"/>
      <c r="E252" s="17"/>
      <c r="F252" s="17"/>
      <c r="G252" s="17"/>
      <c r="L252" s="140"/>
      <c r="M252" s="141"/>
      <c r="N252" s="141"/>
      <c r="O252" s="141"/>
      <c r="P252" s="141"/>
      <c r="Q252" s="141"/>
      <c r="R252" s="141"/>
      <c r="S252" s="141"/>
      <c r="T252" s="141"/>
      <c r="U252" s="142"/>
    </row>
    <row r="253" spans="1:21">
      <c r="A253" s="1">
        <v>252</v>
      </c>
      <c r="D253" s="16"/>
      <c r="E253" s="17"/>
      <c r="F253" s="17"/>
      <c r="G253" s="17"/>
      <c r="L253" s="140"/>
      <c r="M253" s="141"/>
      <c r="N253" s="141"/>
      <c r="O253" s="141"/>
      <c r="P253" s="141"/>
      <c r="Q253" s="141"/>
      <c r="R253" s="141"/>
      <c r="S253" s="141"/>
      <c r="T253" s="141"/>
      <c r="U253" s="142"/>
    </row>
    <row r="254" spans="1:21">
      <c r="A254" s="1">
        <v>253</v>
      </c>
      <c r="D254" s="16"/>
      <c r="E254" s="17"/>
      <c r="F254" s="17"/>
      <c r="G254" s="17"/>
      <c r="L254" s="140"/>
      <c r="M254" s="141"/>
      <c r="N254" s="141"/>
      <c r="O254" s="141"/>
      <c r="P254" s="141"/>
      <c r="Q254" s="141"/>
      <c r="R254" s="141"/>
      <c r="S254" s="141"/>
      <c r="T254" s="141"/>
      <c r="U254" s="142"/>
    </row>
    <row r="255" spans="1:21">
      <c r="A255" s="1">
        <v>254</v>
      </c>
      <c r="D255" s="16"/>
      <c r="E255" s="17"/>
      <c r="F255" s="17"/>
      <c r="G255" s="17"/>
      <c r="L255" s="140"/>
      <c r="M255" s="141"/>
      <c r="N255" s="141"/>
      <c r="O255" s="141"/>
      <c r="P255" s="141"/>
      <c r="Q255" s="141"/>
      <c r="R255" s="141"/>
      <c r="S255" s="141"/>
      <c r="T255" s="141"/>
      <c r="U255" s="142"/>
    </row>
    <row r="256" spans="1:21">
      <c r="A256" s="1">
        <v>255</v>
      </c>
      <c r="D256" s="16"/>
      <c r="E256" s="17"/>
      <c r="F256" s="17"/>
      <c r="G256" s="17"/>
      <c r="L256" s="140"/>
      <c r="M256" s="141"/>
      <c r="N256" s="141"/>
      <c r="O256" s="141"/>
      <c r="P256" s="141"/>
      <c r="Q256" s="141"/>
      <c r="R256" s="141"/>
      <c r="S256" s="141"/>
      <c r="T256" s="141"/>
      <c r="U256" s="142"/>
    </row>
    <row r="257" spans="1:21">
      <c r="A257" s="1">
        <v>256</v>
      </c>
      <c r="D257" s="16"/>
      <c r="E257" s="17"/>
      <c r="F257" s="17"/>
      <c r="G257" s="17"/>
      <c r="L257" s="140"/>
      <c r="M257" s="141"/>
      <c r="N257" s="141"/>
      <c r="O257" s="141"/>
      <c r="P257" s="141"/>
      <c r="Q257" s="141"/>
      <c r="R257" s="141"/>
      <c r="S257" s="141"/>
      <c r="T257" s="141"/>
      <c r="U257" s="142"/>
    </row>
    <row r="258" spans="1:21">
      <c r="A258" s="1">
        <v>257</v>
      </c>
      <c r="D258" s="16"/>
      <c r="E258" s="17"/>
      <c r="F258" s="17"/>
      <c r="G258" s="17"/>
      <c r="L258" s="140"/>
      <c r="M258" s="141"/>
      <c r="N258" s="141"/>
      <c r="O258" s="141"/>
      <c r="P258" s="141"/>
      <c r="Q258" s="141"/>
      <c r="R258" s="141"/>
      <c r="S258" s="141"/>
      <c r="T258" s="141"/>
      <c r="U258" s="142"/>
    </row>
    <row r="259" spans="1:21">
      <c r="A259" s="1">
        <v>258</v>
      </c>
      <c r="D259" s="16"/>
      <c r="E259" s="17"/>
      <c r="F259" s="17"/>
      <c r="G259" s="17"/>
      <c r="L259" s="140"/>
      <c r="M259" s="141"/>
      <c r="N259" s="141"/>
      <c r="O259" s="141"/>
      <c r="P259" s="141"/>
      <c r="Q259" s="141"/>
      <c r="R259" s="141"/>
      <c r="S259" s="141"/>
      <c r="T259" s="141"/>
      <c r="U259" s="142"/>
    </row>
    <row r="260" spans="1:21">
      <c r="A260" s="1">
        <v>259</v>
      </c>
      <c r="D260" s="16"/>
      <c r="E260" s="17"/>
      <c r="F260" s="17"/>
      <c r="G260" s="17"/>
      <c r="L260" s="140"/>
      <c r="M260" s="141"/>
      <c r="N260" s="141"/>
      <c r="O260" s="141"/>
      <c r="P260" s="141"/>
      <c r="Q260" s="141"/>
      <c r="R260" s="141"/>
      <c r="S260" s="141"/>
      <c r="T260" s="141"/>
      <c r="U260" s="142"/>
    </row>
    <row r="261" spans="1:21">
      <c r="A261" s="1">
        <v>260</v>
      </c>
      <c r="D261" s="16"/>
      <c r="E261" s="17"/>
      <c r="F261" s="17"/>
      <c r="G261" s="17"/>
      <c r="L261" s="140"/>
      <c r="M261" s="141"/>
      <c r="N261" s="141"/>
      <c r="O261" s="141"/>
      <c r="P261" s="141"/>
      <c r="Q261" s="141"/>
      <c r="R261" s="141"/>
      <c r="S261" s="141"/>
      <c r="T261" s="141"/>
      <c r="U261" s="142"/>
    </row>
    <row r="262" spans="1:21">
      <c r="A262" s="1">
        <v>261</v>
      </c>
      <c r="D262" s="16"/>
      <c r="E262" s="17"/>
      <c r="F262" s="17"/>
      <c r="G262" s="17"/>
      <c r="L262" s="140"/>
      <c r="M262" s="141"/>
      <c r="N262" s="141"/>
      <c r="O262" s="141"/>
      <c r="P262" s="141"/>
      <c r="Q262" s="141"/>
      <c r="R262" s="141"/>
      <c r="S262" s="141"/>
      <c r="T262" s="141"/>
      <c r="U262" s="142"/>
    </row>
    <row r="263" spans="1:21">
      <c r="A263" s="1">
        <v>262</v>
      </c>
      <c r="D263" s="16"/>
      <c r="E263" s="17"/>
      <c r="F263" s="17"/>
      <c r="G263" s="17"/>
      <c r="L263" s="140"/>
      <c r="M263" s="141"/>
      <c r="N263" s="141"/>
      <c r="O263" s="141"/>
      <c r="P263" s="141"/>
      <c r="Q263" s="141"/>
      <c r="R263" s="141"/>
      <c r="S263" s="141"/>
      <c r="T263" s="141"/>
      <c r="U263" s="142"/>
    </row>
    <row r="264" spans="1:21">
      <c r="A264" s="1">
        <v>263</v>
      </c>
      <c r="D264" s="16"/>
      <c r="E264" s="17"/>
      <c r="F264" s="17"/>
      <c r="G264" s="17"/>
      <c r="L264" s="140"/>
      <c r="M264" s="141"/>
      <c r="N264" s="141"/>
      <c r="O264" s="141"/>
      <c r="P264" s="141"/>
      <c r="Q264" s="141"/>
      <c r="R264" s="141"/>
      <c r="S264" s="141"/>
      <c r="T264" s="141"/>
      <c r="U264" s="142"/>
    </row>
    <row r="265" spans="1:21">
      <c r="A265" s="1">
        <v>264</v>
      </c>
      <c r="D265" s="16"/>
      <c r="E265" s="17"/>
      <c r="F265" s="17"/>
      <c r="G265" s="17"/>
      <c r="L265" s="140"/>
      <c r="M265" s="141"/>
      <c r="N265" s="141"/>
      <c r="O265" s="141"/>
      <c r="P265" s="141"/>
      <c r="Q265" s="141"/>
      <c r="R265" s="141"/>
      <c r="S265" s="141"/>
      <c r="T265" s="141"/>
      <c r="U265" s="142"/>
    </row>
    <row r="266" spans="1:21">
      <c r="A266" s="1">
        <v>265</v>
      </c>
      <c r="D266" s="16"/>
      <c r="E266" s="17"/>
      <c r="F266" s="17"/>
      <c r="G266" s="17"/>
      <c r="L266" s="140"/>
      <c r="M266" s="141"/>
      <c r="N266" s="141"/>
      <c r="O266" s="141"/>
      <c r="P266" s="141"/>
      <c r="Q266" s="141"/>
      <c r="R266" s="141"/>
      <c r="S266" s="141"/>
      <c r="T266" s="141"/>
      <c r="U266" s="142"/>
    </row>
    <row r="267" spans="1:21">
      <c r="A267" s="1">
        <v>266</v>
      </c>
      <c r="D267" s="16"/>
      <c r="E267" s="17"/>
      <c r="F267" s="17"/>
      <c r="G267" s="17"/>
      <c r="L267" s="140"/>
      <c r="M267" s="141"/>
      <c r="N267" s="141"/>
      <c r="O267" s="141"/>
      <c r="P267" s="141"/>
      <c r="Q267" s="141"/>
      <c r="R267" s="141"/>
      <c r="S267" s="141"/>
      <c r="T267" s="141"/>
      <c r="U267" s="142"/>
    </row>
    <row r="268" spans="1:21">
      <c r="A268" s="1">
        <v>267</v>
      </c>
      <c r="D268" s="16"/>
      <c r="E268" s="17"/>
      <c r="F268" s="17"/>
      <c r="G268" s="17"/>
      <c r="L268" s="140"/>
      <c r="M268" s="141"/>
      <c r="N268" s="141"/>
      <c r="O268" s="141"/>
      <c r="P268" s="141"/>
      <c r="Q268" s="141"/>
      <c r="R268" s="141"/>
      <c r="S268" s="141"/>
      <c r="T268" s="141"/>
      <c r="U268" s="142"/>
    </row>
    <row r="269" spans="1:21">
      <c r="A269" s="1">
        <v>268</v>
      </c>
      <c r="D269" s="16"/>
      <c r="E269" s="17"/>
      <c r="F269" s="17"/>
      <c r="G269" s="17"/>
      <c r="L269" s="140"/>
      <c r="M269" s="141"/>
      <c r="N269" s="141"/>
      <c r="O269" s="141"/>
      <c r="P269" s="141"/>
      <c r="Q269" s="141"/>
      <c r="R269" s="141"/>
      <c r="S269" s="141"/>
      <c r="T269" s="141"/>
      <c r="U269" s="142"/>
    </row>
    <row r="270" spans="1:21">
      <c r="A270" s="1">
        <v>269</v>
      </c>
      <c r="D270" s="16"/>
      <c r="E270" s="17"/>
      <c r="F270" s="17"/>
      <c r="G270" s="17"/>
      <c r="L270" s="140"/>
      <c r="M270" s="141"/>
      <c r="N270" s="141"/>
      <c r="O270" s="141"/>
      <c r="P270" s="141"/>
      <c r="Q270" s="141"/>
      <c r="R270" s="141"/>
      <c r="S270" s="141"/>
      <c r="T270" s="141"/>
      <c r="U270" s="142"/>
    </row>
    <row r="271" spans="1:21">
      <c r="A271" s="1">
        <v>270</v>
      </c>
      <c r="D271" s="16"/>
      <c r="E271" s="17"/>
      <c r="F271" s="17"/>
      <c r="G271" s="17"/>
      <c r="L271" s="140"/>
      <c r="M271" s="141"/>
      <c r="N271" s="141"/>
      <c r="O271" s="141"/>
      <c r="P271" s="141"/>
      <c r="Q271" s="141"/>
      <c r="R271" s="141"/>
      <c r="S271" s="141"/>
      <c r="T271" s="141"/>
      <c r="U271" s="142"/>
    </row>
    <row r="272" spans="1:21">
      <c r="A272" s="1">
        <v>271</v>
      </c>
      <c r="D272" s="16"/>
      <c r="E272" s="17"/>
      <c r="F272" s="17"/>
      <c r="G272" s="17"/>
      <c r="L272" s="140"/>
      <c r="M272" s="141"/>
      <c r="N272" s="141"/>
      <c r="O272" s="141"/>
      <c r="P272" s="141"/>
      <c r="Q272" s="141"/>
      <c r="R272" s="141"/>
      <c r="S272" s="141"/>
      <c r="T272" s="141"/>
      <c r="U272" s="142"/>
    </row>
    <row r="273" spans="1:21">
      <c r="A273" s="1">
        <v>272</v>
      </c>
      <c r="D273" s="16"/>
      <c r="E273" s="17"/>
      <c r="F273" s="17"/>
      <c r="G273" s="17"/>
      <c r="L273" s="140"/>
      <c r="M273" s="141"/>
      <c r="N273" s="141"/>
      <c r="O273" s="141"/>
      <c r="P273" s="141"/>
      <c r="Q273" s="141"/>
      <c r="R273" s="141"/>
      <c r="S273" s="141"/>
      <c r="T273" s="141"/>
      <c r="U273" s="142"/>
    </row>
    <row r="274" spans="1:21">
      <c r="A274" s="1">
        <v>273</v>
      </c>
      <c r="D274" s="16"/>
      <c r="E274" s="17"/>
      <c r="F274" s="17"/>
      <c r="G274" s="17"/>
      <c r="L274" s="140"/>
      <c r="M274" s="141"/>
      <c r="N274" s="141"/>
      <c r="O274" s="141"/>
      <c r="P274" s="141"/>
      <c r="Q274" s="141"/>
      <c r="R274" s="141"/>
      <c r="S274" s="141"/>
      <c r="T274" s="141"/>
      <c r="U274" s="142"/>
    </row>
    <row r="275" spans="1:21">
      <c r="A275" s="1">
        <v>274</v>
      </c>
      <c r="D275" s="16"/>
      <c r="E275" s="17"/>
      <c r="F275" s="17"/>
      <c r="G275" s="17"/>
      <c r="L275" s="140"/>
      <c r="M275" s="141"/>
      <c r="N275" s="141"/>
      <c r="O275" s="141"/>
      <c r="P275" s="141"/>
      <c r="Q275" s="141"/>
      <c r="R275" s="141"/>
      <c r="S275" s="141"/>
      <c r="T275" s="141"/>
      <c r="U275" s="142"/>
    </row>
    <row r="276" spans="1:21">
      <c r="A276" s="1">
        <v>275</v>
      </c>
      <c r="D276" s="16"/>
      <c r="E276" s="17"/>
      <c r="F276" s="17"/>
      <c r="G276" s="17"/>
      <c r="L276" s="140"/>
      <c r="M276" s="141"/>
      <c r="N276" s="141"/>
      <c r="O276" s="141"/>
      <c r="P276" s="141"/>
      <c r="Q276" s="141"/>
      <c r="R276" s="141"/>
      <c r="S276" s="141"/>
      <c r="T276" s="141"/>
      <c r="U276" s="142"/>
    </row>
    <row r="277" spans="1:21">
      <c r="A277" s="1">
        <v>276</v>
      </c>
      <c r="D277" s="16"/>
      <c r="E277" s="17"/>
      <c r="F277" s="17"/>
      <c r="G277" s="17"/>
      <c r="L277" s="140"/>
      <c r="M277" s="141"/>
      <c r="N277" s="141"/>
      <c r="O277" s="141"/>
      <c r="P277" s="141"/>
      <c r="Q277" s="141"/>
      <c r="R277" s="141"/>
      <c r="S277" s="141"/>
      <c r="T277" s="141"/>
      <c r="U277" s="142"/>
    </row>
    <row r="278" spans="1:21">
      <c r="A278" s="1">
        <v>277</v>
      </c>
      <c r="D278" s="16"/>
      <c r="E278" s="17"/>
      <c r="F278" s="17"/>
      <c r="G278" s="17"/>
      <c r="L278" s="140"/>
      <c r="M278" s="141"/>
      <c r="N278" s="141"/>
      <c r="O278" s="141"/>
      <c r="P278" s="141"/>
      <c r="Q278" s="141"/>
      <c r="R278" s="141"/>
      <c r="S278" s="141"/>
      <c r="T278" s="141"/>
      <c r="U278" s="142"/>
    </row>
    <row r="279" spans="1:21">
      <c r="A279" s="1">
        <v>278</v>
      </c>
      <c r="D279" s="16"/>
      <c r="E279" s="17"/>
      <c r="F279" s="17"/>
      <c r="G279" s="17"/>
      <c r="L279" s="140"/>
      <c r="M279" s="141"/>
      <c r="N279" s="141"/>
      <c r="O279" s="141"/>
      <c r="P279" s="141"/>
      <c r="Q279" s="141"/>
      <c r="R279" s="141"/>
      <c r="S279" s="141"/>
      <c r="T279" s="141"/>
      <c r="U279" s="142"/>
    </row>
    <row r="280" spans="1:21">
      <c r="A280" s="1">
        <v>279</v>
      </c>
      <c r="D280" s="16"/>
      <c r="E280" s="17"/>
      <c r="F280" s="17"/>
      <c r="G280" s="17"/>
      <c r="L280" s="140"/>
      <c r="M280" s="141"/>
      <c r="N280" s="141"/>
      <c r="O280" s="141"/>
      <c r="P280" s="141"/>
      <c r="Q280" s="141"/>
      <c r="R280" s="141"/>
      <c r="S280" s="141"/>
      <c r="T280" s="141"/>
      <c r="U280" s="142"/>
    </row>
    <row r="281" spans="1:21">
      <c r="A281" s="1">
        <v>280</v>
      </c>
      <c r="D281" s="16"/>
      <c r="E281" s="17"/>
      <c r="F281" s="17"/>
      <c r="G281" s="17"/>
      <c r="L281" s="140"/>
      <c r="M281" s="141"/>
      <c r="N281" s="141"/>
      <c r="O281" s="141"/>
      <c r="P281" s="141"/>
      <c r="Q281" s="141"/>
      <c r="R281" s="141"/>
      <c r="S281" s="141"/>
      <c r="T281" s="141"/>
      <c r="U281" s="142"/>
    </row>
    <row r="282" spans="1:21">
      <c r="A282" s="1">
        <v>281</v>
      </c>
      <c r="D282" s="16"/>
      <c r="E282" s="17"/>
      <c r="F282" s="17"/>
      <c r="G282" s="17"/>
      <c r="L282" s="140"/>
      <c r="M282" s="141"/>
      <c r="N282" s="141"/>
      <c r="O282" s="141"/>
      <c r="P282" s="141"/>
      <c r="Q282" s="141"/>
      <c r="R282" s="141"/>
      <c r="S282" s="141"/>
      <c r="T282" s="141"/>
      <c r="U282" s="142"/>
    </row>
    <row r="283" spans="1:21">
      <c r="A283" s="1">
        <v>282</v>
      </c>
      <c r="D283" s="16"/>
      <c r="E283" s="17"/>
      <c r="F283" s="17"/>
      <c r="G283" s="17"/>
      <c r="L283" s="140"/>
      <c r="M283" s="141"/>
      <c r="N283" s="141"/>
      <c r="O283" s="141"/>
      <c r="P283" s="141"/>
      <c r="Q283" s="141"/>
      <c r="R283" s="141"/>
      <c r="S283" s="141"/>
      <c r="T283" s="141"/>
      <c r="U283" s="142"/>
    </row>
    <row r="284" spans="1:21">
      <c r="A284" s="1">
        <v>283</v>
      </c>
      <c r="D284" s="16"/>
      <c r="E284" s="17"/>
      <c r="F284" s="17"/>
      <c r="G284" s="17"/>
      <c r="L284" s="140"/>
      <c r="M284" s="141"/>
      <c r="N284" s="141"/>
      <c r="O284" s="141"/>
      <c r="P284" s="141"/>
      <c r="Q284" s="141"/>
      <c r="R284" s="141"/>
      <c r="S284" s="141"/>
      <c r="T284" s="141"/>
      <c r="U284" s="142"/>
    </row>
    <row r="285" spans="1:21">
      <c r="A285" s="1">
        <v>284</v>
      </c>
      <c r="D285" s="16"/>
      <c r="E285" s="17"/>
      <c r="F285" s="17"/>
      <c r="G285" s="17"/>
      <c r="L285" s="140"/>
      <c r="M285" s="141"/>
      <c r="N285" s="141"/>
      <c r="O285" s="141"/>
      <c r="P285" s="141"/>
      <c r="Q285" s="141"/>
      <c r="R285" s="141"/>
      <c r="S285" s="141"/>
      <c r="T285" s="141"/>
      <c r="U285" s="142"/>
    </row>
    <row r="286" spans="1:21">
      <c r="A286" s="1">
        <v>285</v>
      </c>
      <c r="D286" s="16"/>
      <c r="E286" s="17"/>
      <c r="F286" s="17"/>
      <c r="G286" s="17"/>
      <c r="L286" s="140"/>
      <c r="M286" s="141"/>
      <c r="N286" s="141"/>
      <c r="O286" s="141"/>
      <c r="P286" s="141"/>
      <c r="Q286" s="141"/>
      <c r="R286" s="141"/>
      <c r="S286" s="141"/>
      <c r="T286" s="141"/>
      <c r="U286" s="142"/>
    </row>
    <row r="287" spans="1:21">
      <c r="A287" s="1">
        <v>286</v>
      </c>
      <c r="D287" s="16"/>
      <c r="E287" s="17"/>
      <c r="F287" s="17"/>
      <c r="G287" s="17"/>
      <c r="L287" s="140"/>
      <c r="M287" s="141"/>
      <c r="N287" s="141"/>
      <c r="O287" s="141"/>
      <c r="P287" s="141"/>
      <c r="Q287" s="141"/>
      <c r="R287" s="141"/>
      <c r="S287" s="141"/>
      <c r="T287" s="141"/>
      <c r="U287" s="142"/>
    </row>
    <row r="288" spans="1:21">
      <c r="A288" s="1">
        <v>287</v>
      </c>
      <c r="D288" s="16"/>
      <c r="E288" s="17"/>
      <c r="F288" s="17"/>
      <c r="G288" s="17"/>
      <c r="L288" s="140"/>
      <c r="M288" s="141"/>
      <c r="N288" s="141"/>
      <c r="O288" s="141"/>
      <c r="P288" s="141"/>
      <c r="Q288" s="141"/>
      <c r="R288" s="141"/>
      <c r="S288" s="141"/>
      <c r="T288" s="141"/>
      <c r="U288" s="142"/>
    </row>
    <row r="289" spans="1:21">
      <c r="A289" s="1">
        <v>288</v>
      </c>
      <c r="D289" s="16"/>
      <c r="E289" s="17"/>
      <c r="F289" s="17"/>
      <c r="G289" s="17"/>
      <c r="L289" s="140"/>
      <c r="M289" s="141"/>
      <c r="N289" s="141"/>
      <c r="O289" s="141"/>
      <c r="P289" s="141"/>
      <c r="Q289" s="141"/>
      <c r="R289" s="141"/>
      <c r="S289" s="141"/>
      <c r="T289" s="141"/>
      <c r="U289" s="142"/>
    </row>
    <row r="290" spans="1:21">
      <c r="A290" s="1">
        <v>289</v>
      </c>
      <c r="D290" s="16"/>
      <c r="E290" s="17"/>
      <c r="F290" s="17"/>
      <c r="G290" s="17"/>
      <c r="L290" s="140"/>
      <c r="M290" s="141"/>
      <c r="N290" s="141"/>
      <c r="O290" s="141"/>
      <c r="P290" s="141"/>
      <c r="Q290" s="141"/>
      <c r="R290" s="141"/>
      <c r="S290" s="141"/>
      <c r="T290" s="141"/>
      <c r="U290" s="142"/>
    </row>
    <row r="291" spans="1:21">
      <c r="A291" s="1">
        <v>290</v>
      </c>
      <c r="D291" s="16"/>
      <c r="E291" s="17"/>
      <c r="F291" s="17"/>
      <c r="G291" s="17"/>
      <c r="L291" s="140"/>
      <c r="M291" s="141"/>
      <c r="N291" s="141"/>
      <c r="O291" s="141"/>
      <c r="P291" s="141"/>
      <c r="Q291" s="141"/>
      <c r="R291" s="141"/>
      <c r="S291" s="141"/>
      <c r="T291" s="141"/>
      <c r="U291" s="142"/>
    </row>
    <row r="292" spans="1:21">
      <c r="A292" s="1">
        <v>291</v>
      </c>
      <c r="D292" s="16"/>
      <c r="E292" s="17"/>
      <c r="F292" s="17"/>
      <c r="G292" s="17"/>
      <c r="L292" s="140"/>
      <c r="M292" s="141"/>
      <c r="N292" s="141"/>
      <c r="O292" s="141"/>
      <c r="P292" s="141"/>
      <c r="Q292" s="141"/>
      <c r="R292" s="141"/>
      <c r="S292" s="141"/>
      <c r="T292" s="141"/>
      <c r="U292" s="142"/>
    </row>
    <row r="293" spans="1:21">
      <c r="A293" s="1">
        <v>292</v>
      </c>
      <c r="D293" s="16"/>
      <c r="E293" s="17"/>
      <c r="F293" s="17"/>
      <c r="G293" s="17"/>
      <c r="L293" s="140"/>
      <c r="M293" s="141"/>
      <c r="N293" s="141"/>
      <c r="O293" s="141"/>
      <c r="P293" s="141"/>
      <c r="Q293" s="141"/>
      <c r="R293" s="141"/>
      <c r="S293" s="141"/>
      <c r="T293" s="141"/>
      <c r="U293" s="142"/>
    </row>
    <row r="294" spans="1:21">
      <c r="A294" s="1">
        <v>293</v>
      </c>
      <c r="D294" s="16"/>
      <c r="E294" s="17"/>
      <c r="F294" s="17"/>
      <c r="G294" s="17"/>
      <c r="L294" s="140"/>
      <c r="M294" s="141"/>
      <c r="N294" s="141"/>
      <c r="O294" s="141"/>
      <c r="P294" s="141"/>
      <c r="Q294" s="141"/>
      <c r="R294" s="141"/>
      <c r="S294" s="141"/>
      <c r="T294" s="141"/>
      <c r="U294" s="142"/>
    </row>
    <row r="295" spans="1:21">
      <c r="A295" s="1">
        <v>294</v>
      </c>
      <c r="D295" s="16"/>
      <c r="E295" s="17"/>
      <c r="F295" s="17"/>
      <c r="G295" s="17"/>
      <c r="L295" s="140"/>
      <c r="M295" s="141"/>
      <c r="N295" s="141"/>
      <c r="O295" s="141"/>
      <c r="P295" s="141"/>
      <c r="Q295" s="141"/>
      <c r="R295" s="141"/>
      <c r="S295" s="141"/>
      <c r="T295" s="141"/>
      <c r="U295" s="142"/>
    </row>
    <row r="296" spans="1:21">
      <c r="A296" s="1">
        <v>295</v>
      </c>
      <c r="D296" s="16"/>
      <c r="E296" s="17"/>
      <c r="F296" s="17"/>
      <c r="G296" s="17"/>
      <c r="L296" s="140"/>
      <c r="M296" s="141"/>
      <c r="N296" s="141"/>
      <c r="O296" s="141"/>
      <c r="P296" s="141"/>
      <c r="Q296" s="141"/>
      <c r="R296" s="141"/>
      <c r="S296" s="141"/>
      <c r="T296" s="141"/>
      <c r="U296" s="142"/>
    </row>
    <row r="297" spans="1:21">
      <c r="A297" s="1">
        <v>296</v>
      </c>
      <c r="D297" s="16"/>
      <c r="E297" s="17"/>
      <c r="F297" s="17"/>
      <c r="G297" s="17"/>
      <c r="L297" s="140"/>
      <c r="M297" s="141"/>
      <c r="N297" s="141"/>
      <c r="O297" s="141"/>
      <c r="P297" s="141"/>
      <c r="Q297" s="141"/>
      <c r="R297" s="141"/>
      <c r="S297" s="141"/>
      <c r="T297" s="141"/>
      <c r="U297" s="142"/>
    </row>
    <row r="298" spans="1:21">
      <c r="A298" s="1">
        <v>297</v>
      </c>
      <c r="D298" s="16"/>
      <c r="E298" s="17"/>
      <c r="F298" s="17"/>
      <c r="G298" s="17"/>
      <c r="L298" s="140"/>
      <c r="M298" s="141"/>
      <c r="N298" s="141"/>
      <c r="O298" s="141"/>
      <c r="P298" s="141"/>
      <c r="Q298" s="141"/>
      <c r="R298" s="141"/>
      <c r="S298" s="141"/>
      <c r="T298" s="141"/>
      <c r="U298" s="142"/>
    </row>
    <row r="299" spans="1:21">
      <c r="A299" s="1">
        <v>298</v>
      </c>
      <c r="D299" s="16"/>
      <c r="E299" s="17"/>
      <c r="F299" s="17"/>
      <c r="G299" s="17"/>
      <c r="L299" s="140"/>
      <c r="M299" s="141"/>
      <c r="N299" s="141"/>
      <c r="O299" s="141"/>
      <c r="P299" s="141"/>
      <c r="Q299" s="141"/>
      <c r="R299" s="141"/>
      <c r="S299" s="141"/>
      <c r="T299" s="141"/>
      <c r="U299" s="142"/>
    </row>
    <row r="300" spans="1:21">
      <c r="A300" s="1">
        <v>299</v>
      </c>
      <c r="D300" s="16"/>
      <c r="E300" s="17"/>
      <c r="F300" s="17"/>
      <c r="G300" s="17"/>
      <c r="L300" s="140"/>
      <c r="M300" s="141"/>
      <c r="N300" s="141"/>
      <c r="O300" s="141"/>
      <c r="P300" s="141"/>
      <c r="Q300" s="141"/>
      <c r="R300" s="141"/>
      <c r="S300" s="141"/>
      <c r="T300" s="141"/>
      <c r="U300" s="142"/>
    </row>
    <row r="301" spans="1:21">
      <c r="A301" s="1">
        <v>300</v>
      </c>
      <c r="D301" s="16"/>
      <c r="E301" s="17"/>
      <c r="F301" s="17"/>
      <c r="G301" s="17"/>
      <c r="L301" s="140"/>
      <c r="M301" s="141"/>
      <c r="N301" s="141"/>
      <c r="O301" s="141"/>
      <c r="P301" s="141"/>
      <c r="Q301" s="141"/>
      <c r="R301" s="141"/>
      <c r="S301" s="141"/>
      <c r="T301" s="141"/>
      <c r="U301" s="142"/>
    </row>
    <row r="302" spans="1:21">
      <c r="A302" s="1">
        <v>301</v>
      </c>
      <c r="D302" s="16"/>
      <c r="E302" s="17"/>
      <c r="F302" s="17"/>
      <c r="G302" s="17"/>
      <c r="L302" s="140"/>
      <c r="M302" s="141"/>
      <c r="N302" s="141"/>
      <c r="O302" s="141"/>
      <c r="P302" s="141"/>
      <c r="Q302" s="141"/>
      <c r="R302" s="141"/>
      <c r="S302" s="141"/>
      <c r="T302" s="141"/>
      <c r="U302" s="142"/>
    </row>
    <row r="303" spans="1:21">
      <c r="A303" s="1">
        <v>302</v>
      </c>
      <c r="D303" s="16"/>
      <c r="E303" s="17"/>
      <c r="F303" s="17"/>
      <c r="G303" s="17"/>
      <c r="L303" s="140"/>
      <c r="M303" s="141"/>
      <c r="N303" s="141"/>
      <c r="O303" s="141"/>
      <c r="P303" s="141"/>
      <c r="Q303" s="141"/>
      <c r="R303" s="141"/>
      <c r="S303" s="141"/>
      <c r="T303" s="141"/>
      <c r="U303" s="142"/>
    </row>
    <row r="304" spans="1:21">
      <c r="A304" s="1">
        <v>303</v>
      </c>
      <c r="D304" s="16"/>
      <c r="E304" s="17"/>
      <c r="F304" s="17"/>
      <c r="G304" s="17"/>
      <c r="L304" s="140"/>
      <c r="M304" s="141"/>
      <c r="N304" s="141"/>
      <c r="O304" s="141"/>
      <c r="P304" s="141"/>
      <c r="Q304" s="141"/>
      <c r="R304" s="141"/>
      <c r="S304" s="141"/>
      <c r="T304" s="141"/>
      <c r="U304" s="142"/>
    </row>
    <row r="305" spans="1:21">
      <c r="A305" s="1">
        <v>304</v>
      </c>
      <c r="D305" s="16"/>
      <c r="E305" s="17"/>
      <c r="F305" s="17"/>
      <c r="G305" s="17"/>
      <c r="L305" s="140"/>
      <c r="M305" s="141"/>
      <c r="N305" s="141"/>
      <c r="O305" s="141"/>
      <c r="P305" s="141"/>
      <c r="Q305" s="141"/>
      <c r="R305" s="141"/>
      <c r="S305" s="141"/>
      <c r="T305" s="141"/>
      <c r="U305" s="142"/>
    </row>
    <row r="306" spans="1:21">
      <c r="A306" s="1">
        <v>305</v>
      </c>
      <c r="D306" s="16"/>
      <c r="E306" s="17"/>
      <c r="F306" s="17"/>
      <c r="G306" s="17"/>
      <c r="L306" s="140"/>
      <c r="M306" s="141"/>
      <c r="N306" s="141"/>
      <c r="O306" s="141"/>
      <c r="P306" s="141"/>
      <c r="Q306" s="141"/>
      <c r="R306" s="141"/>
      <c r="S306" s="141"/>
      <c r="T306" s="141"/>
      <c r="U306" s="142"/>
    </row>
    <row r="307" spans="1:21">
      <c r="A307" s="1">
        <v>306</v>
      </c>
      <c r="D307" s="16"/>
      <c r="E307" s="17"/>
      <c r="F307" s="17"/>
      <c r="G307" s="17"/>
      <c r="L307" s="140"/>
      <c r="M307" s="141"/>
      <c r="N307" s="141"/>
      <c r="O307" s="141"/>
      <c r="P307" s="141"/>
      <c r="Q307" s="141"/>
      <c r="R307" s="141"/>
      <c r="S307" s="141"/>
      <c r="T307" s="141"/>
      <c r="U307" s="142"/>
    </row>
    <row r="308" spans="1:21">
      <c r="A308" s="1">
        <v>307</v>
      </c>
      <c r="D308" s="16"/>
      <c r="E308" s="17"/>
      <c r="F308" s="17"/>
      <c r="G308" s="17"/>
      <c r="L308" s="140"/>
      <c r="M308" s="141"/>
      <c r="N308" s="141"/>
      <c r="O308" s="141"/>
      <c r="P308" s="141"/>
      <c r="Q308" s="141"/>
      <c r="R308" s="141"/>
      <c r="S308" s="141"/>
      <c r="T308" s="141"/>
      <c r="U308" s="142"/>
    </row>
    <row r="309" spans="1:21">
      <c r="A309" s="1">
        <v>308</v>
      </c>
      <c r="D309" s="16"/>
      <c r="E309" s="17"/>
      <c r="F309" s="17"/>
      <c r="G309" s="17"/>
      <c r="L309" s="140"/>
      <c r="M309" s="141"/>
      <c r="N309" s="141"/>
      <c r="O309" s="141"/>
      <c r="P309" s="141"/>
      <c r="Q309" s="141"/>
      <c r="R309" s="141"/>
      <c r="S309" s="141"/>
      <c r="T309" s="141"/>
      <c r="U309" s="142"/>
    </row>
    <row r="310" spans="1:21">
      <c r="A310" s="1">
        <v>309</v>
      </c>
      <c r="D310" s="16"/>
      <c r="E310" s="17"/>
      <c r="F310" s="17"/>
      <c r="G310" s="17"/>
      <c r="L310" s="140"/>
      <c r="M310" s="141"/>
      <c r="N310" s="141"/>
      <c r="O310" s="141"/>
      <c r="P310" s="141"/>
      <c r="Q310" s="141"/>
      <c r="R310" s="141"/>
      <c r="S310" s="141"/>
      <c r="T310" s="141"/>
      <c r="U310" s="142"/>
    </row>
    <row r="311" spans="1:21">
      <c r="A311" s="1">
        <v>310</v>
      </c>
      <c r="D311" s="16"/>
      <c r="E311" s="17"/>
      <c r="F311" s="17"/>
      <c r="G311" s="17"/>
      <c r="L311" s="140"/>
      <c r="M311" s="141"/>
      <c r="N311" s="141"/>
      <c r="O311" s="141"/>
      <c r="P311" s="141"/>
      <c r="Q311" s="141"/>
      <c r="R311" s="141"/>
      <c r="S311" s="141"/>
      <c r="T311" s="141"/>
      <c r="U311" s="142"/>
    </row>
    <row r="312" spans="1:21">
      <c r="A312" s="1">
        <v>311</v>
      </c>
      <c r="D312" s="16"/>
      <c r="E312" s="17"/>
      <c r="F312" s="17"/>
      <c r="G312" s="17"/>
      <c r="L312" s="140"/>
      <c r="M312" s="141"/>
      <c r="N312" s="141"/>
      <c r="O312" s="141"/>
      <c r="P312" s="141"/>
      <c r="Q312" s="141"/>
      <c r="R312" s="141"/>
      <c r="S312" s="141"/>
      <c r="T312" s="141"/>
      <c r="U312" s="142"/>
    </row>
    <row r="313" spans="1:21">
      <c r="A313" s="1">
        <v>312</v>
      </c>
      <c r="D313" s="16"/>
      <c r="E313" s="17"/>
      <c r="F313" s="17"/>
      <c r="G313" s="17"/>
      <c r="L313" s="140"/>
      <c r="M313" s="141"/>
      <c r="N313" s="141"/>
      <c r="O313" s="141"/>
      <c r="P313" s="141"/>
      <c r="Q313" s="141"/>
      <c r="R313" s="141"/>
      <c r="S313" s="141"/>
      <c r="T313" s="141"/>
      <c r="U313" s="142"/>
    </row>
    <row r="314" spans="1:21">
      <c r="A314" s="1">
        <v>313</v>
      </c>
      <c r="D314" s="16"/>
      <c r="E314" s="17"/>
      <c r="F314" s="17"/>
      <c r="G314" s="17"/>
      <c r="L314" s="140"/>
      <c r="M314" s="141"/>
      <c r="N314" s="141"/>
      <c r="O314" s="141"/>
      <c r="P314" s="141"/>
      <c r="Q314" s="141"/>
      <c r="R314" s="141"/>
      <c r="S314" s="141"/>
      <c r="T314" s="141"/>
      <c r="U314" s="142"/>
    </row>
    <row r="315" spans="1:21">
      <c r="A315" s="1">
        <v>314</v>
      </c>
      <c r="D315" s="16"/>
      <c r="E315" s="17"/>
      <c r="F315" s="17"/>
      <c r="G315" s="17"/>
      <c r="L315" s="140"/>
      <c r="M315" s="141"/>
      <c r="N315" s="141"/>
      <c r="O315" s="141"/>
      <c r="P315" s="141"/>
      <c r="Q315" s="141"/>
      <c r="R315" s="141"/>
      <c r="S315" s="141"/>
      <c r="T315" s="141"/>
      <c r="U315" s="142"/>
    </row>
    <row r="316" spans="1:21">
      <c r="A316" s="1">
        <v>315</v>
      </c>
      <c r="D316" s="16"/>
      <c r="E316" s="17"/>
      <c r="F316" s="17"/>
      <c r="G316" s="17"/>
      <c r="L316" s="140"/>
      <c r="M316" s="141"/>
      <c r="N316" s="141"/>
      <c r="O316" s="141"/>
      <c r="P316" s="141"/>
      <c r="Q316" s="141"/>
      <c r="R316" s="141"/>
      <c r="S316" s="141"/>
      <c r="T316" s="141"/>
      <c r="U316" s="142"/>
    </row>
    <row r="317" spans="1:21">
      <c r="A317" s="1">
        <v>316</v>
      </c>
      <c r="D317" s="16"/>
      <c r="E317" s="17"/>
      <c r="F317" s="17"/>
      <c r="G317" s="17"/>
      <c r="L317" s="140"/>
      <c r="M317" s="141"/>
      <c r="N317" s="141"/>
      <c r="O317" s="141"/>
      <c r="P317" s="141"/>
      <c r="Q317" s="141"/>
      <c r="R317" s="141"/>
      <c r="S317" s="141"/>
      <c r="T317" s="141"/>
      <c r="U317" s="142"/>
    </row>
    <row r="318" spans="1:21">
      <c r="A318" s="1">
        <v>317</v>
      </c>
      <c r="D318" s="16"/>
      <c r="E318" s="17"/>
      <c r="F318" s="17"/>
      <c r="G318" s="17"/>
      <c r="L318" s="140"/>
      <c r="M318" s="141"/>
      <c r="N318" s="141"/>
      <c r="O318" s="141"/>
      <c r="P318" s="141"/>
      <c r="Q318" s="141"/>
      <c r="R318" s="141"/>
      <c r="S318" s="141"/>
      <c r="T318" s="141"/>
      <c r="U318" s="142"/>
    </row>
    <row r="319" spans="1:21">
      <c r="A319" s="1">
        <v>318</v>
      </c>
      <c r="D319" s="16"/>
      <c r="E319" s="17"/>
      <c r="F319" s="17"/>
      <c r="G319" s="17"/>
      <c r="L319" s="140"/>
      <c r="M319" s="141"/>
      <c r="N319" s="141"/>
      <c r="O319" s="141"/>
      <c r="P319" s="141"/>
      <c r="Q319" s="141"/>
      <c r="R319" s="141"/>
      <c r="S319" s="141"/>
      <c r="T319" s="141"/>
      <c r="U319" s="142"/>
    </row>
    <row r="320" spans="1:21">
      <c r="A320" s="1">
        <v>319</v>
      </c>
      <c r="D320" s="16"/>
      <c r="E320" s="17"/>
      <c r="F320" s="17"/>
      <c r="G320" s="17"/>
      <c r="L320" s="140"/>
      <c r="M320" s="141"/>
      <c r="N320" s="141"/>
      <c r="O320" s="141"/>
      <c r="P320" s="141"/>
      <c r="Q320" s="141"/>
      <c r="R320" s="141"/>
      <c r="S320" s="141"/>
      <c r="T320" s="141"/>
      <c r="U320" s="142"/>
    </row>
    <row r="321" spans="1:21">
      <c r="A321" s="1">
        <v>320</v>
      </c>
      <c r="D321" s="16"/>
      <c r="E321" s="17"/>
      <c r="F321" s="17"/>
      <c r="G321" s="17"/>
      <c r="L321" s="140"/>
      <c r="M321" s="141"/>
      <c r="N321" s="141"/>
      <c r="O321" s="141"/>
      <c r="P321" s="141"/>
      <c r="Q321" s="141"/>
      <c r="R321" s="141"/>
      <c r="S321" s="141"/>
      <c r="T321" s="141"/>
      <c r="U321" s="142"/>
    </row>
    <row r="322" spans="1:21">
      <c r="A322" s="1">
        <v>321</v>
      </c>
      <c r="D322" s="16"/>
      <c r="E322" s="17"/>
      <c r="F322" s="17"/>
      <c r="G322" s="17"/>
      <c r="L322" s="140"/>
      <c r="M322" s="141"/>
      <c r="N322" s="141"/>
      <c r="O322" s="141"/>
      <c r="P322" s="141"/>
      <c r="Q322" s="141"/>
      <c r="R322" s="141"/>
      <c r="S322" s="141"/>
      <c r="T322" s="141"/>
      <c r="U322" s="142"/>
    </row>
    <row r="323" spans="1:21">
      <c r="A323" s="1">
        <v>322</v>
      </c>
      <c r="D323" s="16"/>
      <c r="E323" s="17"/>
      <c r="F323" s="17"/>
      <c r="G323" s="17"/>
      <c r="L323" s="140"/>
      <c r="M323" s="141"/>
      <c r="N323" s="141"/>
      <c r="O323" s="141"/>
      <c r="P323" s="141"/>
      <c r="Q323" s="141"/>
      <c r="R323" s="141"/>
      <c r="S323" s="141"/>
      <c r="T323" s="141"/>
      <c r="U323" s="142"/>
    </row>
    <row r="324" spans="1:21">
      <c r="A324" s="1">
        <v>323</v>
      </c>
      <c r="D324" s="16"/>
      <c r="E324" s="17"/>
      <c r="F324" s="17"/>
      <c r="G324" s="17"/>
      <c r="L324" s="140"/>
      <c r="M324" s="141"/>
      <c r="N324" s="141"/>
      <c r="O324" s="141"/>
      <c r="P324" s="141"/>
      <c r="Q324" s="141"/>
      <c r="R324" s="141"/>
      <c r="S324" s="141"/>
      <c r="T324" s="141"/>
      <c r="U324" s="142"/>
    </row>
    <row r="325" spans="1:21">
      <c r="A325" s="1">
        <v>324</v>
      </c>
      <c r="D325" s="16"/>
      <c r="E325" s="17"/>
      <c r="F325" s="17"/>
      <c r="G325" s="17"/>
      <c r="L325" s="140"/>
      <c r="M325" s="141"/>
      <c r="N325" s="141"/>
      <c r="O325" s="141"/>
      <c r="P325" s="141"/>
      <c r="Q325" s="141"/>
      <c r="R325" s="141"/>
      <c r="S325" s="141"/>
      <c r="T325" s="141"/>
      <c r="U325" s="142"/>
    </row>
    <row r="326" spans="1:21">
      <c r="A326" s="1">
        <v>325</v>
      </c>
      <c r="D326" s="16"/>
      <c r="E326" s="17"/>
      <c r="F326" s="17"/>
      <c r="G326" s="17"/>
      <c r="L326" s="140"/>
      <c r="M326" s="141"/>
      <c r="N326" s="141"/>
      <c r="O326" s="141"/>
      <c r="P326" s="141"/>
      <c r="Q326" s="141"/>
      <c r="R326" s="141"/>
      <c r="S326" s="141"/>
      <c r="T326" s="141"/>
      <c r="U326" s="142"/>
    </row>
    <row r="327" spans="1:21">
      <c r="A327" s="1">
        <v>326</v>
      </c>
      <c r="D327" s="16"/>
      <c r="E327" s="17"/>
      <c r="F327" s="17"/>
      <c r="G327" s="17"/>
      <c r="L327" s="140"/>
      <c r="M327" s="141"/>
      <c r="N327" s="141"/>
      <c r="O327" s="141"/>
      <c r="P327" s="141"/>
      <c r="Q327" s="141"/>
      <c r="R327" s="141"/>
      <c r="S327" s="141"/>
      <c r="T327" s="141"/>
      <c r="U327" s="142"/>
    </row>
    <row r="328" spans="1:21">
      <c r="A328" s="1">
        <v>327</v>
      </c>
      <c r="D328" s="16"/>
      <c r="E328" s="17"/>
      <c r="F328" s="17"/>
      <c r="G328" s="17"/>
      <c r="L328" s="140"/>
      <c r="M328" s="141"/>
      <c r="N328" s="141"/>
      <c r="O328" s="141"/>
      <c r="P328" s="141"/>
      <c r="Q328" s="141"/>
      <c r="R328" s="141"/>
      <c r="S328" s="141"/>
      <c r="T328" s="141"/>
      <c r="U328" s="142"/>
    </row>
    <row r="329" spans="1:21">
      <c r="A329" s="1">
        <v>328</v>
      </c>
      <c r="D329" s="16"/>
      <c r="E329" s="17"/>
      <c r="F329" s="17"/>
      <c r="G329" s="17"/>
      <c r="L329" s="140"/>
      <c r="M329" s="141"/>
      <c r="N329" s="141"/>
      <c r="O329" s="141"/>
      <c r="P329" s="141"/>
      <c r="Q329" s="141"/>
      <c r="R329" s="141"/>
      <c r="S329" s="141"/>
      <c r="T329" s="141"/>
      <c r="U329" s="142"/>
    </row>
    <row r="330" spans="1:21">
      <c r="A330" s="1">
        <v>329</v>
      </c>
      <c r="D330" s="16"/>
      <c r="E330" s="17"/>
      <c r="F330" s="17"/>
      <c r="G330" s="17"/>
      <c r="L330" s="140"/>
      <c r="M330" s="141"/>
      <c r="N330" s="141"/>
      <c r="O330" s="141"/>
      <c r="P330" s="141"/>
      <c r="Q330" s="141"/>
      <c r="R330" s="141"/>
      <c r="S330" s="141"/>
      <c r="T330" s="141"/>
      <c r="U330" s="142"/>
    </row>
    <row r="331" spans="1:21">
      <c r="A331" s="1">
        <v>330</v>
      </c>
      <c r="D331" s="16"/>
      <c r="E331" s="17"/>
      <c r="F331" s="17"/>
      <c r="G331" s="17"/>
      <c r="L331" s="140"/>
      <c r="M331" s="141"/>
      <c r="N331" s="141"/>
      <c r="O331" s="141"/>
      <c r="P331" s="141"/>
      <c r="Q331" s="141"/>
      <c r="R331" s="141"/>
      <c r="S331" s="141"/>
      <c r="T331" s="141"/>
      <c r="U331" s="142"/>
    </row>
    <row r="332" spans="1:21">
      <c r="A332" s="1">
        <v>331</v>
      </c>
      <c r="D332" s="16"/>
      <c r="E332" s="17"/>
      <c r="F332" s="17"/>
      <c r="G332" s="17"/>
      <c r="L332" s="140"/>
      <c r="M332" s="141"/>
      <c r="N332" s="141"/>
      <c r="O332" s="141"/>
      <c r="P332" s="141"/>
      <c r="Q332" s="141"/>
      <c r="R332" s="141"/>
      <c r="S332" s="141"/>
      <c r="T332" s="141"/>
      <c r="U332" s="142"/>
    </row>
    <row r="333" spans="1:21">
      <c r="A333" s="1">
        <v>332</v>
      </c>
      <c r="D333" s="16"/>
      <c r="E333" s="17"/>
      <c r="F333" s="17"/>
      <c r="G333" s="17"/>
      <c r="L333" s="140"/>
      <c r="M333" s="141"/>
      <c r="N333" s="141"/>
      <c r="O333" s="141"/>
      <c r="P333" s="141"/>
      <c r="Q333" s="141"/>
      <c r="R333" s="141"/>
      <c r="S333" s="141"/>
      <c r="T333" s="141"/>
      <c r="U333" s="142"/>
    </row>
    <row r="334" spans="1:21">
      <c r="A334" s="1">
        <v>333</v>
      </c>
      <c r="D334" s="16"/>
      <c r="E334" s="17"/>
      <c r="F334" s="17"/>
      <c r="G334" s="17"/>
      <c r="L334" s="140"/>
      <c r="M334" s="141"/>
      <c r="N334" s="141"/>
      <c r="O334" s="141"/>
      <c r="P334" s="141"/>
      <c r="Q334" s="141"/>
      <c r="R334" s="141"/>
      <c r="S334" s="141"/>
      <c r="T334" s="141"/>
      <c r="U334" s="142"/>
    </row>
    <row r="335" spans="1:21">
      <c r="A335" s="1">
        <v>334</v>
      </c>
      <c r="D335" s="16"/>
      <c r="E335" s="17"/>
      <c r="F335" s="17"/>
      <c r="G335" s="17"/>
      <c r="L335" s="140"/>
      <c r="M335" s="141"/>
      <c r="N335" s="141"/>
      <c r="O335" s="141"/>
      <c r="P335" s="141"/>
      <c r="Q335" s="141"/>
      <c r="R335" s="141"/>
      <c r="S335" s="141"/>
      <c r="T335" s="141"/>
      <c r="U335" s="142"/>
    </row>
    <row r="336" spans="1:21">
      <c r="A336" s="1">
        <v>335</v>
      </c>
      <c r="D336" s="16"/>
      <c r="E336" s="17"/>
      <c r="F336" s="17"/>
      <c r="G336" s="17"/>
      <c r="L336" s="140"/>
      <c r="M336" s="141"/>
      <c r="N336" s="141"/>
      <c r="O336" s="141"/>
      <c r="P336" s="141"/>
      <c r="Q336" s="141"/>
      <c r="R336" s="141"/>
      <c r="S336" s="141"/>
      <c r="T336" s="141"/>
      <c r="U336" s="142"/>
    </row>
    <row r="337" spans="1:21">
      <c r="A337" s="1">
        <v>336</v>
      </c>
      <c r="D337" s="16"/>
      <c r="E337" s="17"/>
      <c r="F337" s="17"/>
      <c r="G337" s="17"/>
      <c r="L337" s="140"/>
      <c r="M337" s="141"/>
      <c r="N337" s="141"/>
      <c r="O337" s="141"/>
      <c r="P337" s="141"/>
      <c r="Q337" s="141"/>
      <c r="R337" s="141"/>
      <c r="S337" s="141"/>
      <c r="T337" s="141"/>
      <c r="U337" s="142"/>
    </row>
    <row r="338" spans="1:21">
      <c r="A338" s="1">
        <v>337</v>
      </c>
      <c r="D338" s="16"/>
      <c r="E338" s="17"/>
      <c r="F338" s="17"/>
      <c r="G338" s="17"/>
      <c r="L338" s="140"/>
      <c r="M338" s="141"/>
      <c r="N338" s="141"/>
      <c r="O338" s="141"/>
      <c r="P338" s="141"/>
      <c r="Q338" s="141"/>
      <c r="R338" s="141"/>
      <c r="S338" s="141"/>
      <c r="T338" s="141"/>
      <c r="U338" s="142"/>
    </row>
    <row r="339" spans="1:21">
      <c r="A339" s="1">
        <v>338</v>
      </c>
      <c r="D339" s="16"/>
      <c r="E339" s="17"/>
      <c r="F339" s="17"/>
      <c r="G339" s="17"/>
      <c r="L339" s="140"/>
      <c r="M339" s="141"/>
      <c r="N339" s="141"/>
      <c r="O339" s="141"/>
      <c r="P339" s="141"/>
      <c r="Q339" s="141"/>
      <c r="R339" s="141"/>
      <c r="S339" s="141"/>
      <c r="T339" s="141"/>
      <c r="U339" s="142"/>
    </row>
    <row r="340" spans="1:21">
      <c r="A340" s="1">
        <v>339</v>
      </c>
      <c r="D340" s="16"/>
      <c r="E340" s="17"/>
      <c r="F340" s="17"/>
      <c r="G340" s="17"/>
      <c r="L340" s="140"/>
      <c r="M340" s="141"/>
      <c r="N340" s="141"/>
      <c r="O340" s="141"/>
      <c r="P340" s="141"/>
      <c r="Q340" s="141"/>
      <c r="R340" s="141"/>
      <c r="S340" s="141"/>
      <c r="T340" s="141"/>
      <c r="U340" s="142"/>
    </row>
    <row r="341" spans="1:21">
      <c r="A341" s="1">
        <v>340</v>
      </c>
      <c r="D341" s="16"/>
      <c r="E341" s="17"/>
      <c r="F341" s="17"/>
      <c r="G341" s="17"/>
      <c r="L341" s="140"/>
      <c r="M341" s="141"/>
      <c r="N341" s="141"/>
      <c r="O341" s="141"/>
      <c r="P341" s="141"/>
      <c r="Q341" s="141"/>
      <c r="R341" s="141"/>
      <c r="S341" s="141"/>
      <c r="T341" s="141"/>
      <c r="U341" s="142"/>
    </row>
    <row r="342" spans="1:21">
      <c r="A342" s="1">
        <v>341</v>
      </c>
      <c r="D342" s="16"/>
      <c r="E342" s="17"/>
      <c r="F342" s="17"/>
      <c r="G342" s="17"/>
      <c r="L342" s="140"/>
      <c r="M342" s="141"/>
      <c r="N342" s="141"/>
      <c r="O342" s="141"/>
      <c r="P342" s="141"/>
      <c r="Q342" s="141"/>
      <c r="R342" s="141"/>
      <c r="S342" s="141"/>
      <c r="T342" s="141"/>
      <c r="U342" s="142"/>
    </row>
    <row r="343" spans="1:21">
      <c r="A343" s="1">
        <v>342</v>
      </c>
      <c r="D343" s="16"/>
      <c r="E343" s="17"/>
      <c r="F343" s="17"/>
      <c r="G343" s="17"/>
      <c r="L343" s="140"/>
      <c r="M343" s="141"/>
      <c r="N343" s="141"/>
      <c r="O343" s="141"/>
      <c r="P343" s="141"/>
      <c r="Q343" s="141"/>
      <c r="R343" s="141"/>
      <c r="S343" s="141"/>
      <c r="T343" s="141"/>
      <c r="U343" s="142"/>
    </row>
    <row r="344" spans="1:21">
      <c r="A344" s="1">
        <v>343</v>
      </c>
      <c r="D344" s="16"/>
      <c r="E344" s="17"/>
      <c r="F344" s="17"/>
      <c r="G344" s="17"/>
      <c r="L344" s="140"/>
      <c r="M344" s="141"/>
      <c r="N344" s="141"/>
      <c r="O344" s="141"/>
      <c r="P344" s="141"/>
      <c r="Q344" s="141"/>
      <c r="R344" s="141"/>
      <c r="S344" s="141"/>
      <c r="T344" s="141"/>
      <c r="U344" s="142"/>
    </row>
    <row r="345" spans="1:21">
      <c r="A345" s="1">
        <v>344</v>
      </c>
      <c r="D345" s="16"/>
      <c r="E345" s="17"/>
      <c r="F345" s="17"/>
      <c r="G345" s="17"/>
      <c r="L345" s="140"/>
      <c r="M345" s="141"/>
      <c r="N345" s="141"/>
      <c r="O345" s="141"/>
      <c r="P345" s="141"/>
      <c r="Q345" s="141"/>
      <c r="R345" s="141"/>
      <c r="S345" s="141"/>
      <c r="T345" s="141"/>
      <c r="U345" s="142"/>
    </row>
    <row r="346" spans="1:21">
      <c r="A346" s="1">
        <v>345</v>
      </c>
      <c r="D346" s="16"/>
      <c r="E346" s="17"/>
      <c r="F346" s="17"/>
      <c r="G346" s="17"/>
      <c r="L346" s="140"/>
      <c r="M346" s="141"/>
      <c r="N346" s="141"/>
      <c r="O346" s="141"/>
      <c r="P346" s="141"/>
      <c r="Q346" s="141"/>
      <c r="R346" s="141"/>
      <c r="S346" s="141"/>
      <c r="T346" s="141"/>
      <c r="U346" s="142"/>
    </row>
    <row r="347" spans="1:21">
      <c r="A347" s="1">
        <v>346</v>
      </c>
      <c r="D347" s="16"/>
      <c r="E347" s="17"/>
      <c r="F347" s="17"/>
      <c r="G347" s="17"/>
      <c r="L347" s="140"/>
      <c r="M347" s="141"/>
      <c r="N347" s="141"/>
      <c r="O347" s="141"/>
      <c r="P347" s="141"/>
      <c r="Q347" s="141"/>
      <c r="R347" s="141"/>
      <c r="S347" s="141"/>
      <c r="T347" s="141"/>
      <c r="U347" s="142"/>
    </row>
    <row r="348" spans="1:21">
      <c r="A348" s="1">
        <v>347</v>
      </c>
      <c r="D348" s="16"/>
      <c r="E348" s="17"/>
      <c r="F348" s="17"/>
      <c r="G348" s="17"/>
      <c r="L348" s="140"/>
      <c r="M348" s="141"/>
      <c r="N348" s="141"/>
      <c r="O348" s="141"/>
      <c r="P348" s="141"/>
      <c r="Q348" s="141"/>
      <c r="R348" s="141"/>
      <c r="S348" s="141"/>
      <c r="T348" s="141"/>
      <c r="U348" s="142"/>
    </row>
    <row r="349" spans="1:21">
      <c r="A349" s="1">
        <v>348</v>
      </c>
      <c r="D349" s="16"/>
      <c r="E349" s="17"/>
      <c r="F349" s="17"/>
      <c r="G349" s="17"/>
      <c r="L349" s="140"/>
      <c r="M349" s="141"/>
      <c r="N349" s="141"/>
      <c r="O349" s="141"/>
      <c r="P349" s="141"/>
      <c r="Q349" s="141"/>
      <c r="R349" s="141"/>
      <c r="S349" s="141"/>
      <c r="T349" s="141"/>
      <c r="U349" s="142"/>
    </row>
    <row r="350" spans="1:21">
      <c r="A350" s="1">
        <v>349</v>
      </c>
      <c r="D350" s="16"/>
      <c r="E350" s="17"/>
      <c r="F350" s="17"/>
      <c r="G350" s="17"/>
      <c r="L350" s="140"/>
      <c r="M350" s="141"/>
      <c r="N350" s="141"/>
      <c r="O350" s="141"/>
      <c r="P350" s="141"/>
      <c r="Q350" s="141"/>
      <c r="R350" s="141"/>
      <c r="S350" s="141"/>
      <c r="T350" s="141"/>
      <c r="U350" s="142"/>
    </row>
    <row r="351" spans="1:21">
      <c r="A351" s="1">
        <v>350</v>
      </c>
      <c r="D351" s="16"/>
      <c r="E351" s="17"/>
      <c r="F351" s="17"/>
      <c r="G351" s="17"/>
      <c r="L351" s="140"/>
      <c r="M351" s="141"/>
      <c r="N351" s="141"/>
      <c r="O351" s="141"/>
      <c r="P351" s="141"/>
      <c r="Q351" s="141"/>
      <c r="R351" s="141"/>
      <c r="S351" s="141"/>
      <c r="T351" s="141"/>
      <c r="U351" s="142"/>
    </row>
    <row r="352" spans="1:21">
      <c r="A352" s="1">
        <v>351</v>
      </c>
      <c r="D352" s="16"/>
      <c r="E352" s="17"/>
      <c r="F352" s="17"/>
      <c r="G352" s="17"/>
      <c r="L352" s="140"/>
      <c r="M352" s="141"/>
      <c r="N352" s="141"/>
      <c r="O352" s="141"/>
      <c r="P352" s="141"/>
      <c r="Q352" s="141"/>
      <c r="R352" s="141"/>
      <c r="S352" s="141"/>
      <c r="T352" s="141"/>
      <c r="U352" s="142"/>
    </row>
    <row r="353" spans="1:21">
      <c r="A353" s="1">
        <v>352</v>
      </c>
      <c r="D353" s="16"/>
      <c r="E353" s="17"/>
      <c r="F353" s="17"/>
      <c r="G353" s="17"/>
      <c r="L353" s="140"/>
      <c r="M353" s="141"/>
      <c r="N353" s="141"/>
      <c r="O353" s="141"/>
      <c r="P353" s="141"/>
      <c r="Q353" s="141"/>
      <c r="R353" s="141"/>
      <c r="S353" s="141"/>
      <c r="T353" s="141"/>
      <c r="U353" s="142"/>
    </row>
    <row r="354" spans="1:21">
      <c r="A354" s="1">
        <v>353</v>
      </c>
      <c r="D354" s="16"/>
      <c r="E354" s="17"/>
      <c r="F354" s="17"/>
      <c r="G354" s="17"/>
      <c r="L354" s="140"/>
      <c r="M354" s="141"/>
      <c r="N354" s="141"/>
      <c r="O354" s="141"/>
      <c r="P354" s="141"/>
      <c r="Q354" s="141"/>
      <c r="R354" s="141"/>
      <c r="S354" s="141"/>
      <c r="T354" s="141"/>
      <c r="U354" s="142"/>
    </row>
    <row r="355" spans="1:21">
      <c r="A355" s="1">
        <v>354</v>
      </c>
      <c r="D355" s="16"/>
      <c r="E355" s="17"/>
      <c r="F355" s="17"/>
      <c r="G355" s="17"/>
      <c r="L355" s="140"/>
      <c r="M355" s="141"/>
      <c r="N355" s="141"/>
      <c r="O355" s="141"/>
      <c r="P355" s="141"/>
      <c r="Q355" s="141"/>
      <c r="R355" s="141"/>
      <c r="S355" s="141"/>
      <c r="T355" s="141"/>
      <c r="U355" s="142"/>
    </row>
    <row r="356" spans="1:21">
      <c r="A356" s="1">
        <v>355</v>
      </c>
      <c r="D356" s="16"/>
      <c r="E356" s="17"/>
      <c r="F356" s="17"/>
      <c r="G356" s="17"/>
      <c r="L356" s="140"/>
      <c r="M356" s="141"/>
      <c r="N356" s="141"/>
      <c r="O356" s="141"/>
      <c r="P356" s="141"/>
      <c r="Q356" s="141"/>
      <c r="R356" s="141"/>
      <c r="S356" s="141"/>
      <c r="T356" s="141"/>
      <c r="U356" s="142"/>
    </row>
    <row r="357" spans="1:21">
      <c r="A357" s="1">
        <v>356</v>
      </c>
      <c r="D357" s="16"/>
      <c r="E357" s="17"/>
      <c r="F357" s="17"/>
      <c r="G357" s="17"/>
      <c r="L357" s="140"/>
      <c r="M357" s="141"/>
      <c r="N357" s="141"/>
      <c r="O357" s="141"/>
      <c r="P357" s="141"/>
      <c r="Q357" s="141"/>
      <c r="R357" s="141"/>
      <c r="S357" s="141"/>
      <c r="T357" s="141"/>
      <c r="U357" s="142"/>
    </row>
    <row r="358" spans="1:21">
      <c r="A358" s="1">
        <v>357</v>
      </c>
      <c r="D358" s="16"/>
      <c r="E358" s="17"/>
      <c r="F358" s="17"/>
      <c r="G358" s="17"/>
      <c r="L358" s="140"/>
      <c r="M358" s="141"/>
      <c r="N358" s="141"/>
      <c r="O358" s="141"/>
      <c r="P358" s="141"/>
      <c r="Q358" s="141"/>
      <c r="R358" s="141"/>
      <c r="S358" s="141"/>
      <c r="T358" s="141"/>
      <c r="U358" s="142"/>
    </row>
    <row r="359" spans="1:21">
      <c r="A359" s="1">
        <v>358</v>
      </c>
      <c r="D359" s="16"/>
      <c r="E359" s="17"/>
      <c r="F359" s="17"/>
      <c r="G359" s="17"/>
      <c r="L359" s="140"/>
      <c r="M359" s="141"/>
      <c r="N359" s="141"/>
      <c r="O359" s="141"/>
      <c r="P359" s="141"/>
      <c r="Q359" s="141"/>
      <c r="R359" s="141"/>
      <c r="S359" s="141"/>
      <c r="T359" s="141"/>
      <c r="U359" s="142"/>
    </row>
    <row r="360" spans="1:21">
      <c r="A360" s="1">
        <v>359</v>
      </c>
      <c r="D360" s="16"/>
      <c r="E360" s="17"/>
      <c r="F360" s="17"/>
      <c r="G360" s="17"/>
      <c r="L360" s="140"/>
      <c r="M360" s="141"/>
      <c r="N360" s="141"/>
      <c r="O360" s="141"/>
      <c r="P360" s="141"/>
      <c r="Q360" s="141"/>
      <c r="R360" s="141"/>
      <c r="S360" s="141"/>
      <c r="T360" s="141"/>
      <c r="U360" s="142"/>
    </row>
    <row r="361" spans="1:21">
      <c r="A361" s="1">
        <v>360</v>
      </c>
      <c r="D361" s="16"/>
      <c r="E361" s="17"/>
      <c r="F361" s="17"/>
      <c r="G361" s="17"/>
      <c r="L361" s="140"/>
      <c r="M361" s="141"/>
      <c r="N361" s="141"/>
      <c r="O361" s="141"/>
      <c r="P361" s="141"/>
      <c r="Q361" s="141"/>
      <c r="R361" s="141"/>
      <c r="S361" s="141"/>
      <c r="T361" s="141"/>
      <c r="U361" s="142"/>
    </row>
    <row r="362" spans="1:21">
      <c r="A362" s="1">
        <v>361</v>
      </c>
      <c r="D362" s="16"/>
      <c r="E362" s="17"/>
      <c r="F362" s="17"/>
      <c r="G362" s="17"/>
      <c r="L362" s="140"/>
      <c r="M362" s="141"/>
      <c r="N362" s="141"/>
      <c r="O362" s="141"/>
      <c r="P362" s="141"/>
      <c r="Q362" s="141"/>
      <c r="R362" s="141"/>
      <c r="S362" s="141"/>
      <c r="T362" s="141"/>
      <c r="U362" s="142"/>
    </row>
    <row r="363" spans="1:21">
      <c r="A363" s="1">
        <v>362</v>
      </c>
      <c r="D363" s="16"/>
      <c r="E363" s="17"/>
      <c r="F363" s="17"/>
      <c r="G363" s="17"/>
      <c r="L363" s="140"/>
      <c r="M363" s="141"/>
      <c r="N363" s="141"/>
      <c r="O363" s="141"/>
      <c r="P363" s="141"/>
      <c r="Q363" s="141"/>
      <c r="R363" s="141"/>
      <c r="S363" s="141"/>
      <c r="T363" s="141"/>
      <c r="U363" s="142"/>
    </row>
    <row r="364" spans="1:21">
      <c r="A364" s="1">
        <v>363</v>
      </c>
      <c r="D364" s="16"/>
      <c r="E364" s="17"/>
      <c r="F364" s="17"/>
      <c r="G364" s="17"/>
      <c r="L364" s="140"/>
      <c r="M364" s="141"/>
      <c r="N364" s="141"/>
      <c r="O364" s="141"/>
      <c r="P364" s="141"/>
      <c r="Q364" s="141"/>
      <c r="R364" s="141"/>
      <c r="S364" s="141"/>
      <c r="T364" s="141"/>
      <c r="U364" s="142"/>
    </row>
    <row r="365" spans="1:21">
      <c r="A365" s="1">
        <v>364</v>
      </c>
      <c r="D365" s="16"/>
      <c r="E365" s="17"/>
      <c r="F365" s="17"/>
      <c r="G365" s="17"/>
      <c r="L365" s="140"/>
      <c r="M365" s="141"/>
      <c r="N365" s="141"/>
      <c r="O365" s="141"/>
      <c r="P365" s="141"/>
      <c r="Q365" s="141"/>
      <c r="R365" s="141"/>
      <c r="S365" s="141"/>
      <c r="T365" s="141"/>
      <c r="U365" s="142"/>
    </row>
    <row r="366" spans="1:21">
      <c r="A366" s="1">
        <v>365</v>
      </c>
      <c r="D366" s="16"/>
      <c r="E366" s="17"/>
      <c r="F366" s="17"/>
      <c r="G366" s="17"/>
      <c r="L366" s="140"/>
      <c r="M366" s="141"/>
      <c r="N366" s="141"/>
      <c r="O366" s="141"/>
      <c r="P366" s="141"/>
      <c r="Q366" s="141"/>
      <c r="R366" s="141"/>
      <c r="S366" s="141"/>
      <c r="T366" s="141"/>
      <c r="U366" s="142"/>
    </row>
    <row r="367" spans="1:21">
      <c r="A367" s="1">
        <v>366</v>
      </c>
      <c r="D367" s="16"/>
      <c r="E367" s="17"/>
      <c r="F367" s="17"/>
      <c r="G367" s="17"/>
      <c r="L367" s="140"/>
      <c r="M367" s="141"/>
      <c r="N367" s="141"/>
      <c r="O367" s="141"/>
      <c r="P367" s="141"/>
      <c r="Q367" s="141"/>
      <c r="R367" s="141"/>
      <c r="S367" s="141"/>
      <c r="T367" s="141"/>
      <c r="U367" s="142"/>
    </row>
    <row r="368" spans="1:21">
      <c r="A368" s="1">
        <v>367</v>
      </c>
      <c r="D368" s="16"/>
      <c r="E368" s="17"/>
      <c r="F368" s="17"/>
      <c r="G368" s="17"/>
      <c r="L368" s="140"/>
      <c r="M368" s="141"/>
      <c r="N368" s="141"/>
      <c r="O368" s="141"/>
      <c r="P368" s="141"/>
      <c r="Q368" s="141"/>
      <c r="R368" s="141"/>
      <c r="S368" s="141"/>
      <c r="T368" s="141"/>
      <c r="U368" s="142"/>
    </row>
    <row r="369" spans="1:21">
      <c r="A369" s="1">
        <v>368</v>
      </c>
      <c r="D369" s="16"/>
      <c r="E369" s="17"/>
      <c r="F369" s="17"/>
      <c r="G369" s="17"/>
      <c r="L369" s="140"/>
      <c r="M369" s="141"/>
      <c r="N369" s="141"/>
      <c r="O369" s="141"/>
      <c r="P369" s="141"/>
      <c r="Q369" s="141"/>
      <c r="R369" s="141"/>
      <c r="S369" s="141"/>
      <c r="T369" s="141"/>
      <c r="U369" s="142"/>
    </row>
    <row r="370" spans="1:21">
      <c r="A370" s="1">
        <v>369</v>
      </c>
      <c r="D370" s="16"/>
      <c r="E370" s="17"/>
      <c r="F370" s="17"/>
      <c r="G370" s="17"/>
      <c r="L370" s="140"/>
      <c r="M370" s="141"/>
      <c r="N370" s="141"/>
      <c r="O370" s="141"/>
      <c r="P370" s="141"/>
      <c r="Q370" s="141"/>
      <c r="R370" s="141"/>
      <c r="S370" s="141"/>
      <c r="T370" s="141"/>
      <c r="U370" s="142"/>
    </row>
    <row r="371" spans="1:21">
      <c r="A371" s="1">
        <v>370</v>
      </c>
      <c r="D371" s="16"/>
      <c r="E371" s="17"/>
      <c r="F371" s="17"/>
      <c r="G371" s="17"/>
      <c r="L371" s="140"/>
      <c r="M371" s="141"/>
      <c r="N371" s="141"/>
      <c r="O371" s="141"/>
      <c r="P371" s="141"/>
      <c r="Q371" s="141"/>
      <c r="R371" s="141"/>
      <c r="S371" s="141"/>
      <c r="T371" s="141"/>
      <c r="U371" s="142"/>
    </row>
    <row r="372" spans="1:21">
      <c r="A372" s="1">
        <v>371</v>
      </c>
      <c r="D372" s="16"/>
      <c r="E372" s="17"/>
      <c r="F372" s="17"/>
      <c r="G372" s="17"/>
      <c r="L372" s="140"/>
      <c r="M372" s="141"/>
      <c r="N372" s="141"/>
      <c r="O372" s="141"/>
      <c r="P372" s="141"/>
      <c r="Q372" s="141"/>
      <c r="R372" s="141"/>
      <c r="S372" s="141"/>
      <c r="T372" s="141"/>
      <c r="U372" s="142"/>
    </row>
    <row r="373" spans="1:21">
      <c r="A373" s="1">
        <v>372</v>
      </c>
      <c r="D373" s="16"/>
      <c r="E373" s="17"/>
      <c r="F373" s="17"/>
      <c r="G373" s="17"/>
      <c r="L373" s="140"/>
      <c r="M373" s="141"/>
      <c r="N373" s="141"/>
      <c r="O373" s="141"/>
      <c r="P373" s="141"/>
      <c r="Q373" s="141"/>
      <c r="R373" s="141"/>
      <c r="S373" s="141"/>
      <c r="T373" s="141"/>
      <c r="U373" s="142"/>
    </row>
    <row r="374" spans="1:21">
      <c r="A374" s="1">
        <v>373</v>
      </c>
      <c r="D374" s="16"/>
      <c r="E374" s="17"/>
      <c r="F374" s="17"/>
      <c r="G374" s="17"/>
      <c r="L374" s="140"/>
      <c r="M374" s="141"/>
      <c r="N374" s="141"/>
      <c r="O374" s="141"/>
      <c r="P374" s="141"/>
      <c r="Q374" s="141"/>
      <c r="R374" s="141"/>
      <c r="S374" s="141"/>
      <c r="T374" s="141"/>
      <c r="U374" s="142"/>
    </row>
    <row r="375" spans="1:21">
      <c r="A375" s="1">
        <v>374</v>
      </c>
      <c r="D375" s="16"/>
      <c r="E375" s="17"/>
      <c r="F375" s="17"/>
      <c r="G375" s="17"/>
      <c r="L375" s="140"/>
      <c r="M375" s="141"/>
      <c r="N375" s="141"/>
      <c r="O375" s="141"/>
      <c r="P375" s="141"/>
      <c r="Q375" s="141"/>
      <c r="R375" s="141"/>
      <c r="S375" s="141"/>
      <c r="T375" s="141"/>
      <c r="U375" s="142"/>
    </row>
    <row r="376" spans="1:21">
      <c r="A376" s="1">
        <v>375</v>
      </c>
      <c r="D376" s="16"/>
      <c r="E376" s="17"/>
      <c r="F376" s="17"/>
      <c r="G376" s="17"/>
      <c r="L376" s="140"/>
      <c r="M376" s="141"/>
      <c r="N376" s="141"/>
      <c r="O376" s="141"/>
      <c r="P376" s="141"/>
      <c r="Q376" s="141"/>
      <c r="R376" s="141"/>
      <c r="S376" s="141"/>
      <c r="T376" s="141"/>
      <c r="U376" s="142"/>
    </row>
    <row r="377" spans="1:21">
      <c r="A377" s="1">
        <v>376</v>
      </c>
      <c r="D377" s="16"/>
      <c r="E377" s="17"/>
      <c r="F377" s="17"/>
      <c r="G377" s="17"/>
      <c r="L377" s="140"/>
      <c r="M377" s="141"/>
      <c r="N377" s="141"/>
      <c r="O377" s="141"/>
      <c r="P377" s="141"/>
      <c r="Q377" s="141"/>
      <c r="R377" s="141"/>
      <c r="S377" s="141"/>
      <c r="T377" s="141"/>
      <c r="U377" s="142"/>
    </row>
    <row r="378" spans="1:21">
      <c r="A378" s="1">
        <v>377</v>
      </c>
      <c r="D378" s="16"/>
      <c r="E378" s="17"/>
      <c r="F378" s="17"/>
      <c r="G378" s="17"/>
      <c r="L378" s="140"/>
      <c r="M378" s="141"/>
      <c r="N378" s="141"/>
      <c r="O378" s="141"/>
      <c r="P378" s="141"/>
      <c r="Q378" s="141"/>
      <c r="R378" s="141"/>
      <c r="S378" s="141"/>
      <c r="T378" s="141"/>
      <c r="U378" s="142"/>
    </row>
    <row r="379" spans="1:21">
      <c r="A379" s="1">
        <v>378</v>
      </c>
      <c r="D379" s="16"/>
      <c r="E379" s="17"/>
      <c r="F379" s="17"/>
      <c r="G379" s="17"/>
      <c r="L379" s="140"/>
      <c r="M379" s="141"/>
      <c r="N379" s="141"/>
      <c r="O379" s="141"/>
      <c r="P379" s="141"/>
      <c r="Q379" s="141"/>
      <c r="R379" s="141"/>
      <c r="S379" s="141"/>
      <c r="T379" s="141"/>
      <c r="U379" s="142"/>
    </row>
    <row r="380" spans="1:21">
      <c r="A380" s="1">
        <v>379</v>
      </c>
      <c r="D380" s="16"/>
      <c r="E380" s="17"/>
      <c r="F380" s="17"/>
      <c r="G380" s="17"/>
      <c r="L380" s="140"/>
      <c r="M380" s="141"/>
      <c r="N380" s="141"/>
      <c r="O380" s="141"/>
      <c r="P380" s="141"/>
      <c r="Q380" s="141"/>
      <c r="R380" s="141"/>
      <c r="S380" s="141"/>
      <c r="T380" s="141"/>
      <c r="U380" s="142"/>
    </row>
    <row r="381" spans="1:21">
      <c r="A381" s="1">
        <v>380</v>
      </c>
      <c r="D381" s="16"/>
      <c r="E381" s="17"/>
      <c r="F381" s="17"/>
      <c r="G381" s="17"/>
      <c r="L381" s="140"/>
      <c r="M381" s="141"/>
      <c r="N381" s="141"/>
      <c r="O381" s="141"/>
      <c r="P381" s="141"/>
      <c r="Q381" s="141"/>
      <c r="R381" s="141"/>
      <c r="S381" s="141"/>
      <c r="T381" s="141"/>
      <c r="U381" s="142"/>
    </row>
    <row r="382" spans="1:21">
      <c r="A382" s="1">
        <v>381</v>
      </c>
      <c r="D382" s="16"/>
      <c r="E382" s="17"/>
      <c r="F382" s="17"/>
      <c r="G382" s="17"/>
      <c r="L382" s="140"/>
      <c r="M382" s="141"/>
      <c r="N382" s="141"/>
      <c r="O382" s="141"/>
      <c r="P382" s="141"/>
      <c r="Q382" s="141"/>
      <c r="R382" s="141"/>
      <c r="S382" s="141"/>
      <c r="T382" s="141"/>
      <c r="U382" s="142"/>
    </row>
    <row r="383" spans="1:21">
      <c r="A383" s="1">
        <v>382</v>
      </c>
      <c r="D383" s="16"/>
      <c r="E383" s="17"/>
      <c r="F383" s="17"/>
      <c r="G383" s="17"/>
      <c r="L383" s="140"/>
      <c r="M383" s="141"/>
      <c r="N383" s="141"/>
      <c r="O383" s="141"/>
      <c r="P383" s="141"/>
      <c r="Q383" s="141"/>
      <c r="R383" s="141"/>
      <c r="S383" s="141"/>
      <c r="T383" s="141"/>
      <c r="U383" s="142"/>
    </row>
    <row r="384" spans="1:21">
      <c r="A384" s="1">
        <v>383</v>
      </c>
      <c r="D384" s="16"/>
      <c r="E384" s="17"/>
      <c r="F384" s="17"/>
      <c r="G384" s="17"/>
      <c r="L384" s="140"/>
      <c r="M384" s="141"/>
      <c r="N384" s="141"/>
      <c r="O384" s="141"/>
      <c r="P384" s="141"/>
      <c r="Q384" s="141"/>
      <c r="R384" s="141"/>
      <c r="S384" s="141"/>
      <c r="T384" s="141"/>
      <c r="U384" s="142"/>
    </row>
    <row r="385" spans="1:21">
      <c r="A385" s="1">
        <v>384</v>
      </c>
      <c r="D385" s="16"/>
      <c r="E385" s="17"/>
      <c r="F385" s="17"/>
      <c r="G385" s="17"/>
      <c r="L385" s="140"/>
      <c r="M385" s="141"/>
      <c r="N385" s="141"/>
      <c r="O385" s="141"/>
      <c r="P385" s="141"/>
      <c r="Q385" s="141"/>
      <c r="R385" s="141"/>
      <c r="S385" s="141"/>
      <c r="T385" s="141"/>
      <c r="U385" s="142"/>
    </row>
    <row r="386" spans="1:21">
      <c r="A386" s="1">
        <v>385</v>
      </c>
      <c r="D386" s="16"/>
      <c r="E386" s="17"/>
      <c r="F386" s="17"/>
      <c r="G386" s="17"/>
      <c r="L386" s="140"/>
      <c r="M386" s="141"/>
      <c r="N386" s="141"/>
      <c r="O386" s="141"/>
      <c r="P386" s="141"/>
      <c r="Q386" s="141"/>
      <c r="R386" s="141"/>
      <c r="S386" s="141"/>
      <c r="T386" s="141"/>
      <c r="U386" s="142"/>
    </row>
    <row r="387" spans="1:21">
      <c r="A387" s="1">
        <v>386</v>
      </c>
      <c r="D387" s="16"/>
      <c r="E387" s="17"/>
      <c r="F387" s="17"/>
      <c r="G387" s="17"/>
      <c r="L387" s="140"/>
      <c r="M387" s="141"/>
      <c r="N387" s="141"/>
      <c r="O387" s="141"/>
      <c r="P387" s="141"/>
      <c r="Q387" s="141"/>
      <c r="R387" s="141"/>
      <c r="S387" s="141"/>
      <c r="T387" s="141"/>
      <c r="U387" s="142"/>
    </row>
    <row r="388" spans="1:21">
      <c r="A388" s="1">
        <v>387</v>
      </c>
      <c r="D388" s="16"/>
      <c r="E388" s="17"/>
      <c r="F388" s="17"/>
      <c r="G388" s="17"/>
      <c r="L388" s="140"/>
      <c r="M388" s="141"/>
      <c r="N388" s="141"/>
      <c r="O388" s="141"/>
      <c r="P388" s="141"/>
      <c r="Q388" s="141"/>
      <c r="R388" s="141"/>
      <c r="S388" s="141"/>
      <c r="T388" s="141"/>
      <c r="U388" s="142"/>
    </row>
    <row r="389" spans="1:21">
      <c r="A389" s="1">
        <v>388</v>
      </c>
      <c r="D389" s="16"/>
      <c r="E389" s="17"/>
      <c r="F389" s="17"/>
      <c r="G389" s="17"/>
      <c r="L389" s="140"/>
      <c r="M389" s="141"/>
      <c r="N389" s="141"/>
      <c r="O389" s="141"/>
      <c r="P389" s="141"/>
      <c r="Q389" s="141"/>
      <c r="R389" s="141"/>
      <c r="S389" s="141"/>
      <c r="T389" s="141"/>
      <c r="U389" s="142"/>
    </row>
    <row r="390" spans="1:21">
      <c r="A390" s="1">
        <v>389</v>
      </c>
      <c r="D390" s="16"/>
      <c r="E390" s="17"/>
      <c r="F390" s="17"/>
      <c r="G390" s="17"/>
      <c r="L390" s="140"/>
      <c r="M390" s="141"/>
      <c r="N390" s="141"/>
      <c r="O390" s="141"/>
      <c r="P390" s="141"/>
      <c r="Q390" s="141"/>
      <c r="R390" s="141"/>
      <c r="S390" s="141"/>
      <c r="T390" s="141"/>
      <c r="U390" s="142"/>
    </row>
    <row r="391" spans="1:21">
      <c r="A391" s="1">
        <v>390</v>
      </c>
      <c r="D391" s="16"/>
      <c r="E391" s="17"/>
      <c r="F391" s="17"/>
      <c r="G391" s="17"/>
      <c r="L391" s="140"/>
      <c r="M391" s="141"/>
      <c r="N391" s="141"/>
      <c r="O391" s="141"/>
      <c r="P391" s="141"/>
      <c r="Q391" s="141"/>
      <c r="R391" s="141"/>
      <c r="S391" s="141"/>
      <c r="T391" s="141"/>
      <c r="U391" s="142"/>
    </row>
    <row r="392" spans="1:21">
      <c r="A392" s="1">
        <v>391</v>
      </c>
      <c r="D392" s="16"/>
      <c r="E392" s="17"/>
      <c r="F392" s="17"/>
      <c r="G392" s="17"/>
      <c r="L392" s="140"/>
      <c r="M392" s="141"/>
      <c r="N392" s="141"/>
      <c r="O392" s="141"/>
      <c r="P392" s="141"/>
      <c r="Q392" s="141"/>
      <c r="R392" s="141"/>
      <c r="S392" s="141"/>
      <c r="T392" s="141"/>
      <c r="U392" s="142"/>
    </row>
    <row r="393" spans="1:21">
      <c r="A393" s="1">
        <v>392</v>
      </c>
      <c r="D393" s="16"/>
      <c r="E393" s="17"/>
      <c r="F393" s="17"/>
      <c r="G393" s="17"/>
      <c r="L393" s="140"/>
      <c r="M393" s="141"/>
      <c r="N393" s="141"/>
      <c r="O393" s="141"/>
      <c r="P393" s="141"/>
      <c r="Q393" s="141"/>
      <c r="R393" s="141"/>
      <c r="S393" s="141"/>
      <c r="T393" s="141"/>
      <c r="U393" s="142"/>
    </row>
    <row r="394" spans="1:21">
      <c r="A394" s="1">
        <v>393</v>
      </c>
      <c r="D394" s="16"/>
      <c r="E394" s="17"/>
      <c r="F394" s="17"/>
      <c r="G394" s="17"/>
      <c r="L394" s="140"/>
      <c r="M394" s="141"/>
      <c r="N394" s="141"/>
      <c r="O394" s="141"/>
      <c r="P394" s="141"/>
      <c r="Q394" s="141"/>
      <c r="R394" s="141"/>
      <c r="S394" s="141"/>
      <c r="T394" s="141"/>
      <c r="U394" s="142"/>
    </row>
    <row r="395" spans="1:21">
      <c r="A395" s="1">
        <v>394</v>
      </c>
      <c r="D395" s="16"/>
      <c r="E395" s="17"/>
      <c r="F395" s="17"/>
      <c r="G395" s="17"/>
      <c r="L395" s="140"/>
      <c r="M395" s="141"/>
      <c r="N395" s="141"/>
      <c r="O395" s="141"/>
      <c r="P395" s="141"/>
      <c r="Q395" s="141"/>
      <c r="R395" s="141"/>
      <c r="S395" s="141"/>
      <c r="T395" s="141"/>
      <c r="U395" s="142"/>
    </row>
    <row r="396" spans="1:21">
      <c r="A396" s="1">
        <v>395</v>
      </c>
      <c r="D396" s="16"/>
      <c r="E396" s="17"/>
      <c r="F396" s="17"/>
      <c r="G396" s="17"/>
      <c r="L396" s="140"/>
      <c r="M396" s="141"/>
      <c r="N396" s="141"/>
      <c r="O396" s="141"/>
      <c r="P396" s="141"/>
      <c r="Q396" s="141"/>
      <c r="R396" s="141"/>
      <c r="S396" s="141"/>
      <c r="T396" s="141"/>
      <c r="U396" s="142"/>
    </row>
    <row r="397" spans="1:21">
      <c r="A397" s="1">
        <v>396</v>
      </c>
      <c r="D397" s="16"/>
      <c r="E397" s="17"/>
      <c r="F397" s="17"/>
      <c r="G397" s="17"/>
      <c r="L397" s="140"/>
      <c r="M397" s="141"/>
      <c r="N397" s="141"/>
      <c r="O397" s="141"/>
      <c r="P397" s="141"/>
      <c r="Q397" s="141"/>
      <c r="R397" s="141"/>
      <c r="S397" s="141"/>
      <c r="T397" s="141"/>
      <c r="U397" s="142"/>
    </row>
    <row r="398" spans="1:21">
      <c r="A398" s="1">
        <v>397</v>
      </c>
      <c r="D398" s="16"/>
      <c r="E398" s="17"/>
      <c r="F398" s="17"/>
      <c r="G398" s="17"/>
      <c r="L398" s="140"/>
      <c r="M398" s="141"/>
      <c r="N398" s="141"/>
      <c r="O398" s="141"/>
      <c r="P398" s="141"/>
      <c r="Q398" s="141"/>
      <c r="R398" s="141"/>
      <c r="S398" s="141"/>
      <c r="T398" s="141"/>
      <c r="U398" s="142"/>
    </row>
    <row r="399" spans="1:21">
      <c r="A399" s="1">
        <v>398</v>
      </c>
      <c r="D399" s="16"/>
      <c r="E399" s="17"/>
      <c r="F399" s="17"/>
      <c r="G399" s="17"/>
      <c r="L399" s="140"/>
      <c r="M399" s="141"/>
      <c r="N399" s="141"/>
      <c r="O399" s="141"/>
      <c r="P399" s="141"/>
      <c r="Q399" s="141"/>
      <c r="R399" s="141"/>
      <c r="S399" s="141"/>
      <c r="T399" s="141"/>
      <c r="U399" s="142"/>
    </row>
    <row r="400" spans="1:21">
      <c r="A400" s="1">
        <v>399</v>
      </c>
      <c r="D400" s="16"/>
      <c r="E400" s="17"/>
      <c r="F400" s="17"/>
      <c r="G400" s="17"/>
      <c r="L400" s="140"/>
      <c r="M400" s="141"/>
      <c r="N400" s="141"/>
      <c r="O400" s="141"/>
      <c r="P400" s="141"/>
      <c r="Q400" s="141"/>
      <c r="R400" s="141"/>
      <c r="S400" s="141"/>
      <c r="T400" s="141"/>
      <c r="U400" s="142"/>
    </row>
    <row r="401" spans="1:21">
      <c r="A401" s="1">
        <v>400</v>
      </c>
      <c r="D401" s="16"/>
      <c r="E401" s="17"/>
      <c r="F401" s="17"/>
      <c r="G401" s="17"/>
      <c r="L401" s="140"/>
      <c r="M401" s="141"/>
      <c r="N401" s="141"/>
      <c r="O401" s="141"/>
      <c r="P401" s="141"/>
      <c r="Q401" s="141"/>
      <c r="R401" s="141"/>
      <c r="S401" s="141"/>
      <c r="T401" s="141"/>
      <c r="U401" s="142"/>
    </row>
    <row r="402" spans="1:21">
      <c r="A402" s="1">
        <v>401</v>
      </c>
      <c r="D402" s="16"/>
      <c r="E402" s="17"/>
      <c r="F402" s="17"/>
      <c r="G402" s="17"/>
      <c r="L402" s="140"/>
      <c r="M402" s="141"/>
      <c r="N402" s="141"/>
      <c r="O402" s="141"/>
      <c r="P402" s="141"/>
      <c r="Q402" s="141"/>
      <c r="R402" s="141"/>
      <c r="S402" s="141"/>
      <c r="T402" s="141"/>
      <c r="U402" s="142"/>
    </row>
    <row r="403" spans="1:21">
      <c r="A403" s="1">
        <v>402</v>
      </c>
      <c r="D403" s="16"/>
      <c r="E403" s="17"/>
      <c r="F403" s="17"/>
      <c r="G403" s="17"/>
      <c r="L403" s="140"/>
      <c r="M403" s="141"/>
      <c r="N403" s="141"/>
      <c r="O403" s="141"/>
      <c r="P403" s="141"/>
      <c r="Q403" s="141"/>
      <c r="R403" s="141"/>
      <c r="S403" s="141"/>
      <c r="T403" s="141"/>
      <c r="U403" s="142"/>
    </row>
    <row r="404" spans="1:21">
      <c r="A404" s="1">
        <v>403</v>
      </c>
      <c r="D404" s="16"/>
      <c r="E404" s="17"/>
      <c r="F404" s="17"/>
      <c r="G404" s="17"/>
      <c r="L404" s="140"/>
      <c r="M404" s="141"/>
      <c r="N404" s="141"/>
      <c r="O404" s="141"/>
      <c r="P404" s="141"/>
      <c r="Q404" s="141"/>
      <c r="R404" s="141"/>
      <c r="S404" s="141"/>
      <c r="T404" s="141"/>
      <c r="U404" s="142"/>
    </row>
    <row r="405" spans="1:21">
      <c r="A405" s="1">
        <v>404</v>
      </c>
      <c r="D405" s="16"/>
      <c r="E405" s="17"/>
      <c r="F405" s="17"/>
      <c r="G405" s="17"/>
      <c r="L405" s="140"/>
      <c r="M405" s="141"/>
      <c r="N405" s="141"/>
      <c r="O405" s="141"/>
      <c r="P405" s="141"/>
      <c r="Q405" s="141"/>
      <c r="R405" s="141"/>
      <c r="S405" s="141"/>
      <c r="T405" s="141"/>
      <c r="U405" s="142"/>
    </row>
    <row r="406" spans="1:21">
      <c r="A406" s="1">
        <v>405</v>
      </c>
      <c r="D406" s="16"/>
      <c r="E406" s="17"/>
      <c r="F406" s="17"/>
      <c r="G406" s="17"/>
      <c r="L406" s="140"/>
      <c r="M406" s="141"/>
      <c r="N406" s="141"/>
      <c r="O406" s="141"/>
      <c r="P406" s="141"/>
      <c r="Q406" s="141"/>
      <c r="R406" s="141"/>
      <c r="S406" s="141"/>
      <c r="T406" s="141"/>
      <c r="U406" s="142"/>
    </row>
    <row r="407" spans="1:21">
      <c r="A407" s="1">
        <v>406</v>
      </c>
      <c r="D407" s="16"/>
      <c r="E407" s="17"/>
      <c r="F407" s="17"/>
      <c r="G407" s="17"/>
      <c r="L407" s="140"/>
      <c r="M407" s="141"/>
      <c r="N407" s="141"/>
      <c r="O407" s="141"/>
      <c r="P407" s="141"/>
      <c r="Q407" s="141"/>
      <c r="R407" s="141"/>
      <c r="S407" s="141"/>
      <c r="T407" s="141"/>
      <c r="U407" s="142"/>
    </row>
    <row r="408" spans="1:21">
      <c r="A408" s="1">
        <v>407</v>
      </c>
      <c r="D408" s="16"/>
      <c r="E408" s="17"/>
      <c r="F408" s="17"/>
      <c r="G408" s="17"/>
      <c r="L408" s="140"/>
      <c r="M408" s="141"/>
      <c r="N408" s="141"/>
      <c r="O408" s="141"/>
      <c r="P408" s="141"/>
      <c r="Q408" s="141"/>
      <c r="R408" s="141"/>
      <c r="S408" s="141"/>
      <c r="T408" s="141"/>
      <c r="U408" s="142"/>
    </row>
    <row r="409" spans="1:21">
      <c r="A409" s="1">
        <v>408</v>
      </c>
      <c r="D409" s="16"/>
      <c r="E409" s="17"/>
      <c r="F409" s="17"/>
      <c r="G409" s="17"/>
      <c r="L409" s="140"/>
      <c r="M409" s="141"/>
      <c r="N409" s="141"/>
      <c r="O409" s="141"/>
      <c r="P409" s="141"/>
      <c r="Q409" s="141"/>
      <c r="R409" s="141"/>
      <c r="S409" s="141"/>
      <c r="T409" s="141"/>
      <c r="U409" s="142"/>
    </row>
    <row r="410" spans="1:21">
      <c r="A410" s="1">
        <v>409</v>
      </c>
      <c r="D410" s="16"/>
      <c r="E410" s="17"/>
      <c r="F410" s="17"/>
      <c r="G410" s="17"/>
      <c r="L410" s="140"/>
      <c r="M410" s="141"/>
      <c r="N410" s="141"/>
      <c r="O410" s="141"/>
      <c r="P410" s="141"/>
      <c r="Q410" s="141"/>
      <c r="R410" s="141"/>
      <c r="S410" s="141"/>
      <c r="T410" s="141"/>
      <c r="U410" s="142"/>
    </row>
    <row r="411" spans="1:21">
      <c r="A411" s="1">
        <v>410</v>
      </c>
      <c r="D411" s="16"/>
      <c r="E411" s="17"/>
      <c r="F411" s="17"/>
      <c r="G411" s="17"/>
      <c r="L411" s="140"/>
      <c r="M411" s="141"/>
      <c r="N411" s="141"/>
      <c r="O411" s="141"/>
      <c r="P411" s="141"/>
      <c r="Q411" s="141"/>
      <c r="R411" s="141"/>
      <c r="S411" s="141"/>
      <c r="T411" s="141"/>
      <c r="U411" s="142"/>
    </row>
    <row r="412" spans="1:21">
      <c r="A412" s="1">
        <v>411</v>
      </c>
      <c r="D412" s="16"/>
      <c r="E412" s="17"/>
      <c r="F412" s="17"/>
      <c r="G412" s="17"/>
      <c r="L412" s="140"/>
      <c r="M412" s="141"/>
      <c r="N412" s="141"/>
      <c r="O412" s="141"/>
      <c r="P412" s="141"/>
      <c r="Q412" s="141"/>
      <c r="R412" s="141"/>
      <c r="S412" s="141"/>
      <c r="T412" s="141"/>
      <c r="U412" s="142"/>
    </row>
    <row r="413" spans="1:21">
      <c r="A413" s="1">
        <v>412</v>
      </c>
      <c r="D413" s="16"/>
      <c r="E413" s="17"/>
      <c r="F413" s="17"/>
      <c r="G413" s="17"/>
      <c r="L413" s="140"/>
      <c r="M413" s="141"/>
      <c r="N413" s="141"/>
      <c r="O413" s="141"/>
      <c r="P413" s="141"/>
      <c r="Q413" s="141"/>
      <c r="R413" s="141"/>
      <c r="S413" s="141"/>
      <c r="T413" s="141"/>
      <c r="U413" s="142"/>
    </row>
    <row r="414" spans="1:21">
      <c r="A414" s="1">
        <v>413</v>
      </c>
      <c r="D414" s="16"/>
      <c r="E414" s="17"/>
      <c r="F414" s="17"/>
      <c r="G414" s="17"/>
      <c r="L414" s="140"/>
      <c r="M414" s="141"/>
      <c r="N414" s="141"/>
      <c r="O414" s="141"/>
      <c r="P414" s="141"/>
      <c r="Q414" s="141"/>
      <c r="R414" s="141"/>
      <c r="S414" s="141"/>
      <c r="T414" s="141"/>
      <c r="U414" s="142"/>
    </row>
    <row r="415" spans="1:21">
      <c r="A415" s="1">
        <v>414</v>
      </c>
      <c r="D415" s="16"/>
      <c r="E415" s="17"/>
      <c r="F415" s="17"/>
      <c r="G415" s="17"/>
      <c r="L415" s="140"/>
      <c r="M415" s="141"/>
      <c r="N415" s="141"/>
      <c r="O415" s="141"/>
      <c r="P415" s="141"/>
      <c r="Q415" s="141"/>
      <c r="R415" s="141"/>
      <c r="S415" s="141"/>
      <c r="T415" s="141"/>
      <c r="U415" s="142"/>
    </row>
    <row r="416" spans="1:21">
      <c r="A416" s="1">
        <v>415</v>
      </c>
      <c r="D416" s="16"/>
      <c r="E416" s="17"/>
      <c r="F416" s="17"/>
      <c r="G416" s="17"/>
      <c r="L416" s="140"/>
      <c r="M416" s="141"/>
      <c r="N416" s="141"/>
      <c r="O416" s="141"/>
      <c r="P416" s="141"/>
      <c r="Q416" s="141"/>
      <c r="R416" s="141"/>
      <c r="S416" s="141"/>
      <c r="T416" s="141"/>
      <c r="U416" s="142"/>
    </row>
    <row r="417" spans="1:21">
      <c r="A417" s="1">
        <v>416</v>
      </c>
      <c r="D417" s="16"/>
      <c r="E417" s="17"/>
      <c r="F417" s="17"/>
      <c r="G417" s="17"/>
      <c r="L417" s="140"/>
      <c r="M417" s="141"/>
      <c r="N417" s="141"/>
      <c r="O417" s="141"/>
      <c r="P417" s="141"/>
      <c r="Q417" s="141"/>
      <c r="R417" s="141"/>
      <c r="S417" s="141"/>
      <c r="T417" s="141"/>
      <c r="U417" s="142"/>
    </row>
    <row r="418" spans="1:21">
      <c r="A418" s="1">
        <v>417</v>
      </c>
      <c r="D418" s="16"/>
      <c r="E418" s="17"/>
      <c r="F418" s="17"/>
      <c r="G418" s="17"/>
      <c r="L418" s="140"/>
      <c r="M418" s="141"/>
      <c r="N418" s="141"/>
      <c r="O418" s="141"/>
      <c r="P418" s="141"/>
      <c r="Q418" s="141"/>
      <c r="R418" s="141"/>
      <c r="S418" s="141"/>
      <c r="T418" s="141"/>
      <c r="U418" s="142"/>
    </row>
    <row r="419" spans="1:21">
      <c r="A419" s="1">
        <v>418</v>
      </c>
      <c r="D419" s="16"/>
      <c r="E419" s="17"/>
      <c r="F419" s="17"/>
      <c r="G419" s="17"/>
      <c r="L419" s="140"/>
      <c r="M419" s="141"/>
      <c r="N419" s="141"/>
      <c r="O419" s="141"/>
      <c r="P419" s="141"/>
      <c r="Q419" s="141"/>
      <c r="R419" s="141"/>
      <c r="S419" s="141"/>
      <c r="T419" s="141"/>
      <c r="U419" s="142"/>
    </row>
    <row r="420" spans="1:21">
      <c r="A420" s="1">
        <v>419</v>
      </c>
      <c r="D420" s="16"/>
      <c r="E420" s="17"/>
      <c r="F420" s="17"/>
      <c r="G420" s="17"/>
      <c r="L420" s="140"/>
      <c r="M420" s="141"/>
      <c r="N420" s="141"/>
      <c r="O420" s="141"/>
      <c r="P420" s="141"/>
      <c r="Q420" s="141"/>
      <c r="R420" s="141"/>
      <c r="S420" s="141"/>
      <c r="T420" s="141"/>
      <c r="U420" s="142"/>
    </row>
    <row r="421" spans="1:21">
      <c r="A421" s="1">
        <v>420</v>
      </c>
      <c r="D421" s="16"/>
      <c r="E421" s="17"/>
      <c r="F421" s="17"/>
      <c r="G421" s="17"/>
      <c r="L421" s="140"/>
      <c r="M421" s="141"/>
      <c r="N421" s="141"/>
      <c r="O421" s="141"/>
      <c r="P421" s="141"/>
      <c r="Q421" s="141"/>
      <c r="R421" s="141"/>
      <c r="S421" s="141"/>
      <c r="T421" s="141"/>
      <c r="U421" s="142"/>
    </row>
    <row r="422" spans="1:21">
      <c r="A422" s="1">
        <v>421</v>
      </c>
      <c r="D422" s="16"/>
      <c r="E422" s="17"/>
      <c r="F422" s="17"/>
      <c r="G422" s="17"/>
      <c r="L422" s="140"/>
      <c r="M422" s="141"/>
      <c r="N422" s="141"/>
      <c r="O422" s="141"/>
      <c r="P422" s="141"/>
      <c r="Q422" s="141"/>
      <c r="R422" s="141"/>
      <c r="S422" s="141"/>
      <c r="T422" s="141"/>
      <c r="U422" s="142"/>
    </row>
    <row r="423" spans="1:21">
      <c r="A423" s="1">
        <v>422</v>
      </c>
      <c r="D423" s="16"/>
      <c r="E423" s="17"/>
      <c r="F423" s="17"/>
      <c r="G423" s="17"/>
      <c r="L423" s="140"/>
      <c r="M423" s="141"/>
      <c r="N423" s="141"/>
      <c r="O423" s="141"/>
      <c r="P423" s="141"/>
      <c r="Q423" s="141"/>
      <c r="R423" s="141"/>
      <c r="S423" s="141"/>
      <c r="T423" s="141"/>
      <c r="U423" s="142"/>
    </row>
    <row r="424" spans="1:21">
      <c r="A424" s="1">
        <v>423</v>
      </c>
      <c r="D424" s="16"/>
      <c r="E424" s="17"/>
      <c r="F424" s="17"/>
      <c r="G424" s="17"/>
      <c r="L424" s="140"/>
      <c r="M424" s="141"/>
      <c r="N424" s="141"/>
      <c r="O424" s="141"/>
      <c r="P424" s="141"/>
      <c r="Q424" s="141"/>
      <c r="R424" s="141"/>
      <c r="S424" s="141"/>
      <c r="T424" s="141"/>
      <c r="U424" s="142"/>
    </row>
    <row r="425" spans="1:21">
      <c r="A425" s="1">
        <v>424</v>
      </c>
      <c r="D425" s="16"/>
      <c r="E425" s="17"/>
      <c r="F425" s="17"/>
      <c r="G425" s="17"/>
      <c r="L425" s="140"/>
      <c r="M425" s="141"/>
      <c r="N425" s="141"/>
      <c r="O425" s="141"/>
      <c r="P425" s="141"/>
      <c r="Q425" s="141"/>
      <c r="R425" s="141"/>
      <c r="S425" s="141"/>
      <c r="T425" s="141"/>
      <c r="U425" s="142"/>
    </row>
    <row r="426" spans="1:21">
      <c r="A426" s="1">
        <v>425</v>
      </c>
      <c r="D426" s="16"/>
      <c r="E426" s="17"/>
      <c r="F426" s="17"/>
      <c r="G426" s="17"/>
      <c r="L426" s="140"/>
      <c r="M426" s="141"/>
      <c r="N426" s="141"/>
      <c r="O426" s="141"/>
      <c r="P426" s="141"/>
      <c r="Q426" s="141"/>
      <c r="R426" s="141"/>
      <c r="S426" s="141"/>
      <c r="T426" s="141"/>
      <c r="U426" s="142"/>
    </row>
    <row r="427" spans="1:21">
      <c r="A427" s="1">
        <v>426</v>
      </c>
      <c r="D427" s="16"/>
      <c r="E427" s="17"/>
      <c r="F427" s="17"/>
      <c r="G427" s="17"/>
      <c r="L427" s="140"/>
      <c r="M427" s="141"/>
      <c r="N427" s="141"/>
      <c r="O427" s="141"/>
      <c r="P427" s="141"/>
      <c r="Q427" s="141"/>
      <c r="R427" s="141"/>
      <c r="S427" s="141"/>
      <c r="T427" s="141"/>
      <c r="U427" s="142"/>
    </row>
    <row r="428" spans="1:21">
      <c r="A428" s="1">
        <v>427</v>
      </c>
      <c r="D428" s="16"/>
      <c r="E428" s="17"/>
      <c r="F428" s="17"/>
      <c r="G428" s="17"/>
      <c r="L428" s="140"/>
      <c r="M428" s="141"/>
      <c r="N428" s="141"/>
      <c r="O428" s="141"/>
      <c r="P428" s="141"/>
      <c r="Q428" s="141"/>
      <c r="R428" s="141"/>
      <c r="S428" s="141"/>
      <c r="T428" s="141"/>
      <c r="U428" s="142"/>
    </row>
    <row r="429" spans="1:21">
      <c r="A429" s="1">
        <v>428</v>
      </c>
      <c r="D429" s="16"/>
      <c r="E429" s="17"/>
      <c r="F429" s="17"/>
      <c r="G429" s="17"/>
      <c r="L429" s="140"/>
      <c r="M429" s="141"/>
      <c r="N429" s="141"/>
      <c r="O429" s="141"/>
      <c r="P429" s="141"/>
      <c r="Q429" s="141"/>
      <c r="R429" s="141"/>
      <c r="S429" s="141"/>
      <c r="T429" s="141"/>
      <c r="U429" s="142"/>
    </row>
    <row r="430" spans="1:21">
      <c r="A430" s="1">
        <v>429</v>
      </c>
      <c r="D430" s="16"/>
      <c r="E430" s="17"/>
      <c r="F430" s="17"/>
      <c r="G430" s="17"/>
      <c r="L430" s="140"/>
      <c r="M430" s="141"/>
      <c r="N430" s="141"/>
      <c r="O430" s="141"/>
      <c r="P430" s="141"/>
      <c r="Q430" s="141"/>
      <c r="R430" s="141"/>
      <c r="S430" s="141"/>
      <c r="T430" s="141"/>
      <c r="U430" s="142"/>
    </row>
    <row r="431" spans="1:21">
      <c r="A431" s="1">
        <v>430</v>
      </c>
      <c r="D431" s="16"/>
      <c r="E431" s="17"/>
      <c r="F431" s="17"/>
      <c r="G431" s="17"/>
      <c r="L431" s="140"/>
      <c r="M431" s="141"/>
      <c r="N431" s="141"/>
      <c r="O431" s="141"/>
      <c r="P431" s="141"/>
      <c r="Q431" s="141"/>
      <c r="R431" s="141"/>
      <c r="S431" s="141"/>
      <c r="T431" s="141"/>
      <c r="U431" s="142"/>
    </row>
    <row r="432" spans="1:21">
      <c r="A432" s="1">
        <v>431</v>
      </c>
      <c r="D432" s="16"/>
      <c r="E432" s="17"/>
      <c r="F432" s="17"/>
      <c r="G432" s="17"/>
      <c r="L432" s="140"/>
      <c r="M432" s="141"/>
      <c r="N432" s="141"/>
      <c r="O432" s="141"/>
      <c r="P432" s="141"/>
      <c r="Q432" s="141"/>
      <c r="R432" s="141"/>
      <c r="S432" s="141"/>
      <c r="T432" s="141"/>
      <c r="U432" s="142"/>
    </row>
    <row r="433" spans="1:21">
      <c r="A433" s="1">
        <v>432</v>
      </c>
      <c r="D433" s="16"/>
      <c r="E433" s="17"/>
      <c r="F433" s="17"/>
      <c r="G433" s="17"/>
      <c r="L433" s="140"/>
      <c r="M433" s="141"/>
      <c r="N433" s="141"/>
      <c r="O433" s="141"/>
      <c r="P433" s="141"/>
      <c r="Q433" s="141"/>
      <c r="R433" s="141"/>
      <c r="S433" s="141"/>
      <c r="T433" s="141"/>
      <c r="U433" s="142"/>
    </row>
    <row r="434" spans="1:21">
      <c r="A434" s="1">
        <v>433</v>
      </c>
      <c r="D434" s="16"/>
      <c r="E434" s="17"/>
      <c r="F434" s="17"/>
      <c r="G434" s="17"/>
      <c r="L434" s="140"/>
      <c r="M434" s="141"/>
      <c r="N434" s="141"/>
      <c r="O434" s="141"/>
      <c r="P434" s="141"/>
      <c r="Q434" s="141"/>
      <c r="R434" s="141"/>
      <c r="S434" s="141"/>
      <c r="T434" s="141"/>
      <c r="U434" s="142"/>
    </row>
    <row r="435" spans="1:21">
      <c r="A435" s="1">
        <v>434</v>
      </c>
      <c r="D435" s="16"/>
      <c r="E435" s="17"/>
      <c r="F435" s="17"/>
      <c r="G435" s="17"/>
      <c r="L435" s="140"/>
      <c r="M435" s="141"/>
      <c r="N435" s="141"/>
      <c r="O435" s="141"/>
      <c r="P435" s="141"/>
      <c r="Q435" s="141"/>
      <c r="R435" s="141"/>
      <c r="S435" s="141"/>
      <c r="T435" s="141"/>
      <c r="U435" s="142"/>
    </row>
    <row r="436" spans="1:21">
      <c r="A436" s="1">
        <v>435</v>
      </c>
      <c r="D436" s="16"/>
      <c r="E436" s="17"/>
      <c r="F436" s="17"/>
      <c r="G436" s="17"/>
      <c r="L436" s="140"/>
      <c r="M436" s="141"/>
      <c r="N436" s="141"/>
      <c r="O436" s="141"/>
      <c r="P436" s="141"/>
      <c r="Q436" s="141"/>
      <c r="R436" s="141"/>
      <c r="S436" s="141"/>
      <c r="T436" s="141"/>
      <c r="U436" s="142"/>
    </row>
    <row r="437" spans="1:21">
      <c r="A437" s="1">
        <v>436</v>
      </c>
      <c r="D437" s="16"/>
      <c r="E437" s="17"/>
      <c r="F437" s="17"/>
      <c r="G437" s="17"/>
      <c r="L437" s="140"/>
      <c r="M437" s="141"/>
      <c r="N437" s="141"/>
      <c r="O437" s="141"/>
      <c r="P437" s="141"/>
      <c r="Q437" s="141"/>
      <c r="R437" s="141"/>
      <c r="S437" s="141"/>
      <c r="T437" s="141"/>
      <c r="U437" s="142"/>
    </row>
    <row r="438" spans="1:21">
      <c r="A438" s="1">
        <v>437</v>
      </c>
      <c r="D438" s="16"/>
      <c r="E438" s="17"/>
      <c r="F438" s="17"/>
      <c r="G438" s="17"/>
      <c r="L438" s="140"/>
      <c r="M438" s="141"/>
      <c r="N438" s="141"/>
      <c r="O438" s="141"/>
      <c r="P438" s="141"/>
      <c r="Q438" s="141"/>
      <c r="R438" s="141"/>
      <c r="S438" s="141"/>
      <c r="T438" s="141"/>
      <c r="U438" s="142"/>
    </row>
    <row r="439" spans="1:21">
      <c r="A439" s="1">
        <v>438</v>
      </c>
      <c r="D439" s="16"/>
      <c r="E439" s="17"/>
      <c r="F439" s="17"/>
      <c r="G439" s="17"/>
      <c r="L439" s="140"/>
      <c r="M439" s="141"/>
      <c r="N439" s="141"/>
      <c r="O439" s="141"/>
      <c r="P439" s="141"/>
      <c r="Q439" s="141"/>
      <c r="R439" s="141"/>
      <c r="S439" s="141"/>
      <c r="T439" s="141"/>
      <c r="U439" s="142"/>
    </row>
    <row r="440" spans="1:21">
      <c r="A440" s="1">
        <v>439</v>
      </c>
      <c r="D440" s="16"/>
      <c r="E440" s="17"/>
      <c r="F440" s="17"/>
      <c r="G440" s="17"/>
      <c r="L440" s="140"/>
      <c r="M440" s="141"/>
      <c r="N440" s="141"/>
      <c r="O440" s="141"/>
      <c r="P440" s="141"/>
      <c r="Q440" s="141"/>
      <c r="R440" s="141"/>
      <c r="S440" s="141"/>
      <c r="T440" s="141"/>
      <c r="U440" s="142"/>
    </row>
    <row r="441" spans="1:21">
      <c r="A441" s="1">
        <v>440</v>
      </c>
      <c r="D441" s="16"/>
      <c r="E441" s="17"/>
      <c r="F441" s="17"/>
      <c r="G441" s="17"/>
      <c r="L441" s="140"/>
      <c r="M441" s="141"/>
      <c r="N441" s="141"/>
      <c r="O441" s="141"/>
      <c r="P441" s="141"/>
      <c r="Q441" s="141"/>
      <c r="R441" s="141"/>
      <c r="S441" s="141"/>
      <c r="T441" s="141"/>
      <c r="U441" s="142"/>
    </row>
    <row r="442" spans="1:21">
      <c r="A442" s="1">
        <v>441</v>
      </c>
      <c r="D442" s="16"/>
      <c r="E442" s="17"/>
      <c r="F442" s="17"/>
      <c r="G442" s="17"/>
      <c r="L442" s="140"/>
      <c r="M442" s="141"/>
      <c r="N442" s="141"/>
      <c r="O442" s="141"/>
      <c r="P442" s="141"/>
      <c r="Q442" s="141"/>
      <c r="R442" s="141"/>
      <c r="S442" s="141"/>
      <c r="T442" s="141"/>
      <c r="U442" s="142"/>
    </row>
    <row r="443" spans="1:21">
      <c r="A443" s="1">
        <v>442</v>
      </c>
      <c r="D443" s="16"/>
      <c r="E443" s="17"/>
      <c r="F443" s="17"/>
      <c r="G443" s="17"/>
      <c r="L443" s="140"/>
      <c r="M443" s="141"/>
      <c r="N443" s="141"/>
      <c r="O443" s="141"/>
      <c r="P443" s="141"/>
      <c r="Q443" s="141"/>
      <c r="R443" s="141"/>
      <c r="S443" s="141"/>
      <c r="T443" s="141"/>
      <c r="U443" s="142"/>
    </row>
    <row r="444" spans="1:21">
      <c r="A444" s="1">
        <v>443</v>
      </c>
      <c r="D444" s="16"/>
      <c r="E444" s="17"/>
      <c r="F444" s="17"/>
      <c r="G444" s="17"/>
      <c r="L444" s="140"/>
      <c r="M444" s="141"/>
      <c r="N444" s="141"/>
      <c r="O444" s="141"/>
      <c r="P444" s="141"/>
      <c r="Q444" s="141"/>
      <c r="R444" s="141"/>
      <c r="S444" s="141"/>
      <c r="T444" s="141"/>
      <c r="U444" s="142"/>
    </row>
    <row r="445" spans="1:21">
      <c r="A445" s="1">
        <v>444</v>
      </c>
      <c r="D445" s="16"/>
      <c r="E445" s="17"/>
      <c r="F445" s="17"/>
      <c r="G445" s="17"/>
      <c r="L445" s="140"/>
      <c r="M445" s="141"/>
      <c r="N445" s="141"/>
      <c r="O445" s="141"/>
      <c r="P445" s="141"/>
      <c r="Q445" s="141"/>
      <c r="R445" s="141"/>
      <c r="S445" s="141"/>
      <c r="T445" s="141"/>
      <c r="U445" s="142"/>
    </row>
    <row r="446" spans="1:21">
      <c r="A446" s="1">
        <v>445</v>
      </c>
      <c r="D446" s="16"/>
      <c r="E446" s="17"/>
      <c r="F446" s="17"/>
      <c r="G446" s="17"/>
      <c r="L446" s="140"/>
      <c r="M446" s="141"/>
      <c r="N446" s="141"/>
      <c r="O446" s="141"/>
      <c r="P446" s="141"/>
      <c r="Q446" s="141"/>
      <c r="R446" s="141"/>
      <c r="S446" s="141"/>
      <c r="T446" s="141"/>
      <c r="U446" s="142"/>
    </row>
    <row r="447" spans="1:21">
      <c r="A447" s="1">
        <v>446</v>
      </c>
      <c r="D447" s="16"/>
      <c r="E447" s="17"/>
      <c r="F447" s="17"/>
      <c r="G447" s="17"/>
      <c r="L447" s="140"/>
      <c r="M447" s="141"/>
      <c r="N447" s="141"/>
      <c r="O447" s="141"/>
      <c r="P447" s="141"/>
      <c r="Q447" s="141"/>
      <c r="R447" s="141"/>
      <c r="S447" s="141"/>
      <c r="T447" s="141"/>
      <c r="U447" s="142"/>
    </row>
    <row r="448" spans="1:21">
      <c r="A448" s="1">
        <v>447</v>
      </c>
      <c r="D448" s="16"/>
      <c r="E448" s="17"/>
      <c r="F448" s="17"/>
      <c r="G448" s="17"/>
      <c r="L448" s="140"/>
      <c r="M448" s="141"/>
      <c r="N448" s="141"/>
      <c r="O448" s="141"/>
      <c r="P448" s="141"/>
      <c r="Q448" s="141"/>
      <c r="R448" s="141"/>
      <c r="S448" s="141"/>
      <c r="T448" s="141"/>
      <c r="U448" s="142"/>
    </row>
    <row r="449" spans="1:21">
      <c r="A449" s="1">
        <v>448</v>
      </c>
      <c r="D449" s="16"/>
      <c r="E449" s="17"/>
      <c r="F449" s="17"/>
      <c r="G449" s="17"/>
      <c r="L449" s="140"/>
      <c r="M449" s="141"/>
      <c r="N449" s="141"/>
      <c r="O449" s="141"/>
      <c r="P449" s="141"/>
      <c r="Q449" s="141"/>
      <c r="R449" s="141"/>
      <c r="S449" s="141"/>
      <c r="T449" s="141"/>
      <c r="U449" s="142"/>
    </row>
    <row r="450" spans="1:21">
      <c r="A450" s="1">
        <v>449</v>
      </c>
      <c r="D450" s="16"/>
      <c r="E450" s="17"/>
      <c r="F450" s="17"/>
      <c r="G450" s="17"/>
      <c r="L450" s="140"/>
      <c r="M450" s="141"/>
      <c r="N450" s="141"/>
      <c r="O450" s="141"/>
      <c r="P450" s="141"/>
      <c r="Q450" s="141"/>
      <c r="R450" s="141"/>
      <c r="S450" s="141"/>
      <c r="T450" s="141"/>
      <c r="U450" s="142"/>
    </row>
    <row r="451" spans="1:21">
      <c r="A451" s="1">
        <v>450</v>
      </c>
      <c r="D451" s="16"/>
      <c r="E451" s="17"/>
      <c r="F451" s="17"/>
      <c r="G451" s="17"/>
      <c r="L451" s="140"/>
      <c r="M451" s="141"/>
      <c r="N451" s="141"/>
      <c r="O451" s="141"/>
      <c r="P451" s="141"/>
      <c r="Q451" s="141"/>
      <c r="R451" s="141"/>
      <c r="S451" s="141"/>
      <c r="T451" s="141"/>
      <c r="U451" s="142"/>
    </row>
    <row r="452" spans="1:21">
      <c r="A452" s="1">
        <v>451</v>
      </c>
      <c r="D452" s="16"/>
      <c r="E452" s="17"/>
      <c r="F452" s="17"/>
      <c r="G452" s="17"/>
      <c r="L452" s="140"/>
      <c r="M452" s="141"/>
      <c r="N452" s="141"/>
      <c r="O452" s="141"/>
      <c r="P452" s="141"/>
      <c r="Q452" s="141"/>
      <c r="R452" s="141"/>
      <c r="S452" s="141"/>
      <c r="T452" s="141"/>
      <c r="U452" s="142"/>
    </row>
    <row r="453" spans="1:21">
      <c r="A453" s="1">
        <v>452</v>
      </c>
      <c r="D453" s="16"/>
      <c r="E453" s="17"/>
      <c r="F453" s="17"/>
      <c r="G453" s="17"/>
      <c r="L453" s="140"/>
      <c r="M453" s="141"/>
      <c r="N453" s="141"/>
      <c r="O453" s="141"/>
      <c r="P453" s="141"/>
      <c r="Q453" s="141"/>
      <c r="R453" s="141"/>
      <c r="S453" s="141"/>
      <c r="T453" s="141"/>
      <c r="U453" s="142"/>
    </row>
    <row r="454" spans="1:21">
      <c r="A454" s="1">
        <v>453</v>
      </c>
      <c r="D454" s="16"/>
      <c r="E454" s="17"/>
      <c r="F454" s="17"/>
      <c r="G454" s="17"/>
      <c r="L454" s="140"/>
      <c r="M454" s="141"/>
      <c r="N454" s="141"/>
      <c r="O454" s="141"/>
      <c r="P454" s="141"/>
      <c r="Q454" s="141"/>
      <c r="R454" s="141"/>
      <c r="S454" s="141"/>
      <c r="T454" s="141"/>
      <c r="U454" s="142"/>
    </row>
    <row r="455" spans="1:21">
      <c r="A455" s="1">
        <v>454</v>
      </c>
      <c r="D455" s="16"/>
      <c r="E455" s="17"/>
      <c r="F455" s="17"/>
      <c r="G455" s="17"/>
      <c r="L455" s="140"/>
      <c r="M455" s="141"/>
      <c r="N455" s="141"/>
      <c r="O455" s="141"/>
      <c r="P455" s="141"/>
      <c r="Q455" s="141"/>
      <c r="R455" s="141"/>
      <c r="S455" s="141"/>
      <c r="T455" s="141"/>
      <c r="U455" s="142"/>
    </row>
    <row r="456" spans="1:21">
      <c r="A456" s="1">
        <v>455</v>
      </c>
      <c r="D456" s="16"/>
      <c r="E456" s="17"/>
      <c r="F456" s="17"/>
      <c r="G456" s="17"/>
      <c r="L456" s="140"/>
      <c r="M456" s="141"/>
      <c r="N456" s="141"/>
      <c r="O456" s="141"/>
      <c r="P456" s="141"/>
      <c r="Q456" s="141"/>
      <c r="R456" s="141"/>
      <c r="S456" s="141"/>
      <c r="T456" s="141"/>
      <c r="U456" s="142"/>
    </row>
    <row r="457" spans="1:21">
      <c r="A457" s="1">
        <v>456</v>
      </c>
      <c r="D457" s="16"/>
      <c r="E457" s="17"/>
      <c r="F457" s="17"/>
      <c r="G457" s="17"/>
      <c r="L457" s="140"/>
      <c r="M457" s="141"/>
      <c r="N457" s="141"/>
      <c r="O457" s="141"/>
      <c r="P457" s="141"/>
      <c r="Q457" s="141"/>
      <c r="R457" s="141"/>
      <c r="S457" s="141"/>
      <c r="T457" s="141"/>
      <c r="U457" s="142"/>
    </row>
    <row r="458" spans="1:21">
      <c r="A458" s="1">
        <v>457</v>
      </c>
      <c r="D458" s="16"/>
      <c r="E458" s="17"/>
      <c r="F458" s="17"/>
      <c r="G458" s="17"/>
      <c r="L458" s="140"/>
      <c r="M458" s="141"/>
      <c r="N458" s="141"/>
      <c r="O458" s="141"/>
      <c r="P458" s="141"/>
      <c r="Q458" s="141"/>
      <c r="R458" s="141"/>
      <c r="S458" s="141"/>
      <c r="T458" s="141"/>
      <c r="U458" s="142"/>
    </row>
    <row r="459" spans="1:21">
      <c r="A459" s="1">
        <v>458</v>
      </c>
      <c r="D459" s="16"/>
      <c r="E459" s="17"/>
      <c r="F459" s="17"/>
      <c r="G459" s="17"/>
      <c r="L459" s="140"/>
      <c r="M459" s="141"/>
      <c r="N459" s="141"/>
      <c r="O459" s="141"/>
      <c r="P459" s="141"/>
      <c r="Q459" s="141"/>
      <c r="R459" s="141"/>
      <c r="S459" s="141"/>
      <c r="T459" s="141"/>
      <c r="U459" s="142"/>
    </row>
    <row r="460" spans="1:21">
      <c r="A460" s="1">
        <v>459</v>
      </c>
      <c r="D460" s="16"/>
      <c r="E460" s="17"/>
      <c r="F460" s="17"/>
      <c r="G460" s="17"/>
      <c r="L460" s="140"/>
      <c r="M460" s="141"/>
      <c r="N460" s="141"/>
      <c r="O460" s="141"/>
      <c r="P460" s="141"/>
      <c r="Q460" s="141"/>
      <c r="R460" s="141"/>
      <c r="S460" s="141"/>
      <c r="T460" s="141"/>
      <c r="U460" s="142"/>
    </row>
    <row r="461" spans="1:21">
      <c r="A461" s="1">
        <v>460</v>
      </c>
      <c r="D461" s="16"/>
      <c r="E461" s="17"/>
      <c r="F461" s="17"/>
      <c r="G461" s="17"/>
      <c r="L461" s="140"/>
      <c r="M461" s="141"/>
      <c r="N461" s="141"/>
      <c r="O461" s="141"/>
      <c r="P461" s="141"/>
      <c r="Q461" s="141"/>
      <c r="R461" s="141"/>
      <c r="S461" s="141"/>
      <c r="T461" s="141"/>
      <c r="U461" s="142"/>
    </row>
    <row r="462" spans="1:21">
      <c r="A462" s="1">
        <v>461</v>
      </c>
      <c r="D462" s="16"/>
      <c r="E462" s="17"/>
      <c r="F462" s="17"/>
      <c r="G462" s="17"/>
      <c r="L462" s="140"/>
      <c r="M462" s="141"/>
      <c r="N462" s="141"/>
      <c r="O462" s="141"/>
      <c r="P462" s="141"/>
      <c r="Q462" s="141"/>
      <c r="R462" s="141"/>
      <c r="S462" s="141"/>
      <c r="T462" s="141"/>
      <c r="U462" s="142"/>
    </row>
    <row r="463" spans="1:21">
      <c r="A463" s="1">
        <v>462</v>
      </c>
      <c r="D463" s="16"/>
      <c r="E463" s="17"/>
      <c r="F463" s="17"/>
      <c r="G463" s="17"/>
      <c r="L463" s="140"/>
      <c r="M463" s="141"/>
      <c r="N463" s="141"/>
      <c r="O463" s="141"/>
      <c r="P463" s="141"/>
      <c r="Q463" s="141"/>
      <c r="R463" s="141"/>
      <c r="S463" s="141"/>
      <c r="T463" s="141"/>
      <c r="U463" s="142"/>
    </row>
    <row r="464" spans="1:21">
      <c r="A464" s="1">
        <v>463</v>
      </c>
      <c r="D464" s="16"/>
      <c r="E464" s="17"/>
      <c r="F464" s="17"/>
      <c r="G464" s="17"/>
      <c r="L464" s="140"/>
      <c r="M464" s="141"/>
      <c r="N464" s="141"/>
      <c r="O464" s="141"/>
      <c r="P464" s="141"/>
      <c r="Q464" s="141"/>
      <c r="R464" s="141"/>
      <c r="S464" s="141"/>
      <c r="T464" s="141"/>
      <c r="U464" s="142"/>
    </row>
    <row r="465" spans="1:21">
      <c r="A465" s="1">
        <v>464</v>
      </c>
      <c r="D465" s="16"/>
      <c r="E465" s="17"/>
      <c r="F465" s="17"/>
      <c r="G465" s="17"/>
      <c r="L465" s="140"/>
      <c r="M465" s="141"/>
      <c r="N465" s="141"/>
      <c r="O465" s="141"/>
      <c r="P465" s="141"/>
      <c r="Q465" s="141"/>
      <c r="R465" s="141"/>
      <c r="S465" s="141"/>
      <c r="T465" s="141"/>
      <c r="U465" s="142"/>
    </row>
    <row r="466" spans="1:21">
      <c r="A466" s="1">
        <v>465</v>
      </c>
      <c r="D466" s="16"/>
      <c r="E466" s="17"/>
      <c r="F466" s="17"/>
      <c r="G466" s="17"/>
      <c r="L466" s="140"/>
      <c r="M466" s="141"/>
      <c r="N466" s="141"/>
      <c r="O466" s="141"/>
      <c r="P466" s="141"/>
      <c r="Q466" s="141"/>
      <c r="R466" s="141"/>
      <c r="S466" s="141"/>
      <c r="T466" s="141"/>
      <c r="U466" s="142"/>
    </row>
    <row r="467" spans="1:21">
      <c r="A467" s="1">
        <v>466</v>
      </c>
      <c r="D467" s="16"/>
      <c r="E467" s="17"/>
      <c r="F467" s="17"/>
      <c r="G467" s="17"/>
      <c r="L467" s="140"/>
      <c r="M467" s="141"/>
      <c r="N467" s="141"/>
      <c r="O467" s="141"/>
      <c r="P467" s="141"/>
      <c r="Q467" s="141"/>
      <c r="R467" s="141"/>
      <c r="S467" s="141"/>
      <c r="T467" s="141"/>
      <c r="U467" s="142"/>
    </row>
    <row r="468" spans="1:21">
      <c r="A468" s="1">
        <v>467</v>
      </c>
      <c r="D468" s="16"/>
      <c r="E468" s="17"/>
      <c r="F468" s="17"/>
      <c r="G468" s="17"/>
      <c r="L468" s="140"/>
      <c r="M468" s="141"/>
      <c r="N468" s="141"/>
      <c r="O468" s="141"/>
      <c r="P468" s="141"/>
      <c r="Q468" s="141"/>
      <c r="R468" s="141"/>
      <c r="S468" s="141"/>
      <c r="T468" s="141"/>
      <c r="U468" s="142"/>
    </row>
    <row r="469" spans="1:21">
      <c r="A469" s="1">
        <v>468</v>
      </c>
      <c r="D469" s="16"/>
      <c r="E469" s="17"/>
      <c r="F469" s="17"/>
      <c r="G469" s="17"/>
      <c r="L469" s="140"/>
      <c r="M469" s="141"/>
      <c r="N469" s="141"/>
      <c r="O469" s="141"/>
      <c r="P469" s="141"/>
      <c r="Q469" s="141"/>
      <c r="R469" s="141"/>
      <c r="S469" s="141"/>
      <c r="T469" s="141"/>
      <c r="U469" s="142"/>
    </row>
    <row r="470" spans="1:21">
      <c r="A470" s="1">
        <v>469</v>
      </c>
      <c r="D470" s="16"/>
      <c r="E470" s="17"/>
      <c r="F470" s="17"/>
      <c r="G470" s="17"/>
      <c r="L470" s="140"/>
      <c r="M470" s="141"/>
      <c r="N470" s="141"/>
      <c r="O470" s="141"/>
      <c r="P470" s="141"/>
      <c r="Q470" s="141"/>
      <c r="R470" s="141"/>
      <c r="S470" s="141"/>
      <c r="T470" s="141"/>
      <c r="U470" s="142"/>
    </row>
    <row r="471" spans="1:21">
      <c r="A471" s="1">
        <v>470</v>
      </c>
      <c r="D471" s="16"/>
      <c r="E471" s="17"/>
      <c r="F471" s="17"/>
      <c r="G471" s="17"/>
      <c r="L471" s="140"/>
      <c r="M471" s="141"/>
      <c r="N471" s="141"/>
      <c r="O471" s="141"/>
      <c r="P471" s="141"/>
      <c r="Q471" s="141"/>
      <c r="R471" s="141"/>
      <c r="S471" s="141"/>
      <c r="T471" s="141"/>
      <c r="U471" s="142"/>
    </row>
    <row r="472" spans="1:21">
      <c r="A472" s="1">
        <v>471</v>
      </c>
      <c r="D472" s="16"/>
      <c r="E472" s="17"/>
      <c r="F472" s="17"/>
      <c r="G472" s="17"/>
      <c r="L472" s="140"/>
      <c r="M472" s="141"/>
      <c r="N472" s="141"/>
      <c r="O472" s="141"/>
      <c r="P472" s="141"/>
      <c r="Q472" s="141"/>
      <c r="R472" s="141"/>
      <c r="S472" s="141"/>
      <c r="T472" s="141"/>
      <c r="U472" s="142"/>
    </row>
    <row r="473" spans="1:21">
      <c r="A473" s="1">
        <v>472</v>
      </c>
      <c r="D473" s="16"/>
      <c r="E473" s="17"/>
      <c r="F473" s="17"/>
      <c r="G473" s="17"/>
      <c r="L473" s="140"/>
      <c r="M473" s="141"/>
      <c r="N473" s="141"/>
      <c r="O473" s="141"/>
      <c r="P473" s="141"/>
      <c r="Q473" s="141"/>
      <c r="R473" s="141"/>
      <c r="S473" s="141"/>
      <c r="T473" s="141"/>
      <c r="U473" s="142"/>
    </row>
    <row r="474" spans="1:21">
      <c r="A474" s="1">
        <v>473</v>
      </c>
      <c r="D474" s="16"/>
      <c r="E474" s="17"/>
      <c r="F474" s="17"/>
      <c r="G474" s="17"/>
      <c r="L474" s="140"/>
      <c r="M474" s="141"/>
      <c r="N474" s="141"/>
      <c r="O474" s="141"/>
      <c r="P474" s="141"/>
      <c r="Q474" s="141"/>
      <c r="R474" s="141"/>
      <c r="S474" s="141"/>
      <c r="T474" s="141"/>
      <c r="U474" s="142"/>
    </row>
    <row r="475" spans="1:21">
      <c r="A475" s="1">
        <v>474</v>
      </c>
      <c r="D475" s="16"/>
      <c r="E475" s="17"/>
      <c r="F475" s="17"/>
      <c r="G475" s="17"/>
      <c r="L475" s="140"/>
      <c r="M475" s="141"/>
      <c r="N475" s="141"/>
      <c r="O475" s="141"/>
      <c r="P475" s="141"/>
      <c r="Q475" s="141"/>
      <c r="R475" s="141"/>
      <c r="S475" s="141"/>
      <c r="T475" s="141"/>
      <c r="U475" s="142"/>
    </row>
    <row r="476" spans="1:21">
      <c r="A476" s="1">
        <v>475</v>
      </c>
      <c r="D476" s="16"/>
      <c r="E476" s="17"/>
      <c r="F476" s="17"/>
      <c r="G476" s="17"/>
      <c r="L476" s="140"/>
      <c r="M476" s="141"/>
      <c r="N476" s="141"/>
      <c r="O476" s="141"/>
      <c r="P476" s="141"/>
      <c r="Q476" s="141"/>
      <c r="R476" s="141"/>
      <c r="S476" s="141"/>
      <c r="T476" s="141"/>
      <c r="U476" s="142"/>
    </row>
    <row r="477" spans="1:21">
      <c r="A477" s="1">
        <v>476</v>
      </c>
      <c r="D477" s="16"/>
      <c r="E477" s="17"/>
      <c r="F477" s="17"/>
      <c r="G477" s="17"/>
      <c r="L477" s="140"/>
      <c r="M477" s="141"/>
      <c r="N477" s="141"/>
      <c r="O477" s="141"/>
      <c r="P477" s="141"/>
      <c r="Q477" s="141"/>
      <c r="R477" s="141"/>
      <c r="S477" s="141"/>
      <c r="T477" s="141"/>
      <c r="U477" s="142"/>
    </row>
    <row r="478" spans="1:21">
      <c r="A478" s="1">
        <v>477</v>
      </c>
      <c r="D478" s="16"/>
      <c r="E478" s="17"/>
      <c r="F478" s="17"/>
      <c r="G478" s="17"/>
      <c r="L478" s="140"/>
      <c r="M478" s="141"/>
      <c r="N478" s="141"/>
      <c r="O478" s="141"/>
      <c r="P478" s="141"/>
      <c r="Q478" s="141"/>
      <c r="R478" s="141"/>
      <c r="S478" s="141"/>
      <c r="T478" s="141"/>
      <c r="U478" s="142"/>
    </row>
    <row r="479" spans="1:21">
      <c r="A479" s="1">
        <v>478</v>
      </c>
      <c r="D479" s="16"/>
      <c r="E479" s="17"/>
      <c r="F479" s="17"/>
      <c r="G479" s="17"/>
      <c r="L479" s="140"/>
      <c r="M479" s="141"/>
      <c r="N479" s="141"/>
      <c r="O479" s="141"/>
      <c r="P479" s="141"/>
      <c r="Q479" s="141"/>
      <c r="R479" s="141"/>
      <c r="S479" s="141"/>
      <c r="T479" s="141"/>
      <c r="U479" s="142"/>
    </row>
    <row r="480" spans="1:21">
      <c r="A480" s="1">
        <v>479</v>
      </c>
      <c r="D480" s="16"/>
      <c r="E480" s="17"/>
      <c r="F480" s="17"/>
      <c r="G480" s="17"/>
      <c r="L480" s="140"/>
      <c r="M480" s="141"/>
      <c r="N480" s="141"/>
      <c r="O480" s="141"/>
      <c r="P480" s="141"/>
      <c r="Q480" s="141"/>
      <c r="R480" s="141"/>
      <c r="S480" s="141"/>
      <c r="T480" s="141"/>
      <c r="U480" s="142"/>
    </row>
    <row r="481" spans="1:21">
      <c r="A481" s="1">
        <v>480</v>
      </c>
      <c r="D481" s="16"/>
      <c r="E481" s="17"/>
      <c r="F481" s="17"/>
      <c r="G481" s="17"/>
      <c r="L481" s="140"/>
      <c r="M481" s="141"/>
      <c r="N481" s="141"/>
      <c r="O481" s="141"/>
      <c r="P481" s="141"/>
      <c r="Q481" s="141"/>
      <c r="R481" s="141"/>
      <c r="S481" s="141"/>
      <c r="T481" s="141"/>
      <c r="U481" s="142"/>
    </row>
    <row r="482" spans="1:21">
      <c r="A482" s="1">
        <v>481</v>
      </c>
      <c r="D482" s="16"/>
      <c r="E482" s="17"/>
      <c r="F482" s="17"/>
      <c r="G482" s="17"/>
      <c r="L482" s="140"/>
      <c r="M482" s="141"/>
      <c r="N482" s="141"/>
      <c r="O482" s="141"/>
      <c r="P482" s="141"/>
      <c r="Q482" s="141"/>
      <c r="R482" s="141"/>
      <c r="S482" s="141"/>
      <c r="T482" s="141"/>
      <c r="U482" s="142"/>
    </row>
    <row r="483" spans="1:21">
      <c r="A483" s="1">
        <v>482</v>
      </c>
      <c r="D483" s="16"/>
      <c r="E483" s="17"/>
      <c r="F483" s="17"/>
      <c r="G483" s="17"/>
      <c r="L483" s="140"/>
      <c r="M483" s="141"/>
      <c r="N483" s="141"/>
      <c r="O483" s="141"/>
      <c r="P483" s="141"/>
      <c r="Q483" s="141"/>
      <c r="R483" s="141"/>
      <c r="S483" s="141"/>
      <c r="T483" s="141"/>
      <c r="U483" s="142"/>
    </row>
    <row r="484" spans="1:21">
      <c r="A484" s="1">
        <v>483</v>
      </c>
      <c r="D484" s="16"/>
      <c r="E484" s="17"/>
      <c r="F484" s="17"/>
      <c r="G484" s="17"/>
      <c r="L484" s="140"/>
      <c r="M484" s="141"/>
      <c r="N484" s="141"/>
      <c r="O484" s="141"/>
      <c r="P484" s="141"/>
      <c r="Q484" s="141"/>
      <c r="R484" s="141"/>
      <c r="S484" s="141"/>
      <c r="T484" s="141"/>
      <c r="U484" s="142"/>
    </row>
    <row r="485" spans="1:21">
      <c r="A485" s="1">
        <v>484</v>
      </c>
      <c r="D485" s="16"/>
      <c r="E485" s="17"/>
      <c r="F485" s="17"/>
      <c r="G485" s="17"/>
      <c r="L485" s="140"/>
      <c r="M485" s="141"/>
      <c r="N485" s="141"/>
      <c r="O485" s="141"/>
      <c r="P485" s="141"/>
      <c r="Q485" s="141"/>
      <c r="R485" s="141"/>
      <c r="S485" s="141"/>
      <c r="T485" s="141"/>
      <c r="U485" s="142"/>
    </row>
    <row r="486" spans="1:21">
      <c r="A486" s="1">
        <v>485</v>
      </c>
      <c r="D486" s="16"/>
      <c r="E486" s="17"/>
      <c r="F486" s="17"/>
      <c r="G486" s="17"/>
      <c r="L486" s="140"/>
      <c r="M486" s="141"/>
      <c r="N486" s="141"/>
      <c r="O486" s="141"/>
      <c r="P486" s="141"/>
      <c r="Q486" s="141"/>
      <c r="R486" s="141"/>
      <c r="S486" s="141"/>
      <c r="T486" s="141"/>
      <c r="U486" s="142"/>
    </row>
    <row r="487" spans="1:21">
      <c r="A487" s="1">
        <v>486</v>
      </c>
      <c r="D487" s="16"/>
      <c r="E487" s="17"/>
      <c r="F487" s="17"/>
      <c r="G487" s="17"/>
      <c r="L487" s="140"/>
      <c r="M487" s="141"/>
      <c r="N487" s="141"/>
      <c r="O487" s="141"/>
      <c r="P487" s="141"/>
      <c r="Q487" s="141"/>
      <c r="R487" s="141"/>
      <c r="S487" s="141"/>
      <c r="T487" s="141"/>
      <c r="U487" s="142"/>
    </row>
    <row r="488" spans="1:21">
      <c r="A488" s="1">
        <v>487</v>
      </c>
      <c r="D488" s="16"/>
      <c r="E488" s="17"/>
      <c r="F488" s="17"/>
      <c r="G488" s="17"/>
      <c r="L488" s="140"/>
      <c r="M488" s="141"/>
      <c r="N488" s="141"/>
      <c r="O488" s="141"/>
      <c r="P488" s="141"/>
      <c r="Q488" s="141"/>
      <c r="R488" s="141"/>
      <c r="S488" s="141"/>
      <c r="T488" s="141"/>
      <c r="U488" s="142"/>
    </row>
    <row r="489" spans="1:21">
      <c r="A489" s="1">
        <v>488</v>
      </c>
      <c r="D489" s="16"/>
      <c r="E489" s="17"/>
      <c r="F489" s="17"/>
      <c r="G489" s="17"/>
      <c r="L489" s="140"/>
      <c r="M489" s="141"/>
      <c r="N489" s="141"/>
      <c r="O489" s="141"/>
      <c r="P489" s="141"/>
      <c r="Q489" s="141"/>
      <c r="R489" s="141"/>
      <c r="S489" s="141"/>
      <c r="T489" s="141"/>
      <c r="U489" s="142"/>
    </row>
    <row r="490" spans="1:21">
      <c r="A490" s="1">
        <v>489</v>
      </c>
      <c r="D490" s="16"/>
      <c r="E490" s="17"/>
      <c r="F490" s="17"/>
      <c r="G490" s="17"/>
      <c r="L490" s="140"/>
      <c r="M490" s="141"/>
      <c r="N490" s="141"/>
      <c r="O490" s="141"/>
      <c r="P490" s="141"/>
      <c r="Q490" s="141"/>
      <c r="R490" s="141"/>
      <c r="S490" s="141"/>
      <c r="T490" s="141"/>
      <c r="U490" s="142"/>
    </row>
    <row r="491" spans="1:21">
      <c r="A491" s="1">
        <v>490</v>
      </c>
      <c r="D491" s="16"/>
      <c r="E491" s="17"/>
      <c r="F491" s="17"/>
      <c r="G491" s="17"/>
      <c r="L491" s="140"/>
      <c r="M491" s="141"/>
      <c r="N491" s="141"/>
      <c r="O491" s="141"/>
      <c r="P491" s="141"/>
      <c r="Q491" s="141"/>
      <c r="R491" s="141"/>
      <c r="S491" s="141"/>
      <c r="T491" s="141"/>
      <c r="U491" s="142"/>
    </row>
    <row r="492" spans="1:21">
      <c r="A492" s="1">
        <v>491</v>
      </c>
      <c r="D492" s="16"/>
      <c r="E492" s="17"/>
      <c r="F492" s="17"/>
      <c r="G492" s="17"/>
      <c r="L492" s="140"/>
      <c r="M492" s="141"/>
      <c r="N492" s="141"/>
      <c r="O492" s="141"/>
      <c r="P492" s="141"/>
      <c r="Q492" s="141"/>
      <c r="R492" s="141"/>
      <c r="S492" s="141"/>
      <c r="T492" s="141"/>
      <c r="U492" s="142"/>
    </row>
    <row r="493" spans="1:21">
      <c r="A493" s="1">
        <v>492</v>
      </c>
      <c r="D493" s="16"/>
      <c r="E493" s="17"/>
      <c r="F493" s="17"/>
      <c r="G493" s="17"/>
      <c r="L493" s="140"/>
      <c r="M493" s="141"/>
      <c r="N493" s="141"/>
      <c r="O493" s="141"/>
      <c r="P493" s="141"/>
      <c r="Q493" s="141"/>
      <c r="R493" s="141"/>
      <c r="S493" s="141"/>
      <c r="T493" s="141"/>
      <c r="U493" s="142"/>
    </row>
    <row r="494" spans="1:21">
      <c r="A494" s="1">
        <v>493</v>
      </c>
      <c r="D494" s="16"/>
      <c r="E494" s="17"/>
      <c r="F494" s="17"/>
      <c r="G494" s="17"/>
      <c r="L494" s="140"/>
      <c r="M494" s="141"/>
      <c r="N494" s="141"/>
      <c r="O494" s="141"/>
      <c r="P494" s="141"/>
      <c r="Q494" s="141"/>
      <c r="R494" s="141"/>
      <c r="S494" s="141"/>
      <c r="T494" s="141"/>
      <c r="U494" s="142"/>
    </row>
    <row r="495" spans="1:21">
      <c r="A495" s="1">
        <v>494</v>
      </c>
      <c r="D495" s="16"/>
      <c r="E495" s="17"/>
      <c r="F495" s="17"/>
      <c r="G495" s="17"/>
      <c r="L495" s="140"/>
      <c r="M495" s="141"/>
      <c r="N495" s="141"/>
      <c r="O495" s="141"/>
      <c r="P495" s="141"/>
      <c r="Q495" s="141"/>
      <c r="R495" s="141"/>
      <c r="S495" s="141"/>
      <c r="T495" s="141"/>
      <c r="U495" s="142"/>
    </row>
    <row r="496" spans="1:21">
      <c r="A496" s="1">
        <v>495</v>
      </c>
      <c r="D496" s="16"/>
      <c r="E496" s="17"/>
      <c r="F496" s="17"/>
      <c r="G496" s="17"/>
      <c r="L496" s="140"/>
      <c r="M496" s="141"/>
      <c r="N496" s="141"/>
      <c r="O496" s="141"/>
      <c r="P496" s="141"/>
      <c r="Q496" s="141"/>
      <c r="R496" s="141"/>
      <c r="S496" s="141"/>
      <c r="T496" s="141"/>
      <c r="U496" s="142"/>
    </row>
    <row r="497" spans="1:21">
      <c r="A497" s="1">
        <v>496</v>
      </c>
      <c r="D497" s="16"/>
      <c r="E497" s="17"/>
      <c r="F497" s="17"/>
      <c r="G497" s="17"/>
      <c r="L497" s="140"/>
      <c r="M497" s="141"/>
      <c r="N497" s="141"/>
      <c r="O497" s="141"/>
      <c r="P497" s="141"/>
      <c r="Q497" s="141"/>
      <c r="R497" s="141"/>
      <c r="S497" s="141"/>
      <c r="T497" s="141"/>
      <c r="U497" s="142"/>
    </row>
    <row r="498" spans="1:21">
      <c r="A498" s="1">
        <v>497</v>
      </c>
      <c r="D498" s="16"/>
      <c r="E498" s="17"/>
      <c r="F498" s="17"/>
      <c r="G498" s="17"/>
      <c r="L498" s="140"/>
      <c r="M498" s="141"/>
      <c r="N498" s="141"/>
      <c r="O498" s="141"/>
      <c r="P498" s="141"/>
      <c r="Q498" s="141"/>
      <c r="R498" s="141"/>
      <c r="S498" s="141"/>
      <c r="T498" s="141"/>
      <c r="U498" s="142"/>
    </row>
    <row r="499" spans="1:21">
      <c r="A499" s="1">
        <v>498</v>
      </c>
      <c r="D499" s="16"/>
      <c r="E499" s="17"/>
      <c r="F499" s="17"/>
      <c r="G499" s="17"/>
      <c r="L499" s="140"/>
      <c r="M499" s="141"/>
      <c r="N499" s="141"/>
      <c r="O499" s="141"/>
      <c r="P499" s="141"/>
      <c r="Q499" s="141"/>
      <c r="R499" s="141"/>
      <c r="S499" s="141"/>
      <c r="T499" s="141"/>
      <c r="U499" s="142"/>
    </row>
    <row r="500" spans="1:21">
      <c r="A500" s="1">
        <v>499</v>
      </c>
      <c r="D500" s="16"/>
      <c r="E500" s="17"/>
      <c r="F500" s="17"/>
      <c r="G500" s="17"/>
      <c r="L500" s="140"/>
      <c r="M500" s="141"/>
      <c r="N500" s="141"/>
      <c r="O500" s="141"/>
      <c r="P500" s="141"/>
      <c r="Q500" s="141"/>
      <c r="R500" s="141"/>
      <c r="S500" s="141"/>
      <c r="T500" s="141"/>
      <c r="U500" s="142"/>
    </row>
    <row r="501" spans="1:21">
      <c r="A501" s="1">
        <v>500</v>
      </c>
      <c r="D501" s="16"/>
      <c r="E501" s="17"/>
      <c r="F501" s="17"/>
      <c r="G501" s="17"/>
      <c r="L501" s="140"/>
      <c r="M501" s="141"/>
      <c r="N501" s="141"/>
      <c r="O501" s="141"/>
      <c r="P501" s="141"/>
      <c r="Q501" s="141"/>
      <c r="R501" s="141"/>
      <c r="S501" s="141"/>
      <c r="T501" s="141"/>
      <c r="U501" s="142"/>
    </row>
    <row r="502" spans="1:21">
      <c r="A502" s="1">
        <v>501</v>
      </c>
      <c r="D502" s="16"/>
      <c r="E502" s="17"/>
      <c r="F502" s="17"/>
      <c r="G502" s="17"/>
      <c r="L502" s="140"/>
      <c r="M502" s="141"/>
      <c r="N502" s="141"/>
      <c r="O502" s="141"/>
      <c r="P502" s="141"/>
      <c r="Q502" s="141"/>
      <c r="R502" s="141"/>
      <c r="S502" s="141"/>
      <c r="T502" s="141"/>
      <c r="U502" s="142"/>
    </row>
    <row r="503" spans="1:21">
      <c r="A503" s="1">
        <v>502</v>
      </c>
      <c r="D503" s="16"/>
      <c r="E503" s="17"/>
      <c r="F503" s="17"/>
      <c r="G503" s="17"/>
      <c r="L503" s="140"/>
      <c r="M503" s="141"/>
      <c r="N503" s="141"/>
      <c r="O503" s="141"/>
      <c r="P503" s="141"/>
      <c r="Q503" s="141"/>
      <c r="R503" s="141"/>
      <c r="S503" s="141"/>
      <c r="T503" s="141"/>
      <c r="U503" s="142"/>
    </row>
    <row r="504" spans="1:21">
      <c r="A504" s="1">
        <v>503</v>
      </c>
      <c r="D504" s="16"/>
      <c r="E504" s="17"/>
      <c r="F504" s="17"/>
      <c r="G504" s="17"/>
      <c r="L504" s="140"/>
      <c r="M504" s="141"/>
      <c r="N504" s="141"/>
      <c r="O504" s="141"/>
      <c r="P504" s="141"/>
      <c r="Q504" s="141"/>
      <c r="R504" s="141"/>
      <c r="S504" s="141"/>
      <c r="T504" s="141"/>
      <c r="U504" s="142"/>
    </row>
    <row r="505" spans="1:21">
      <c r="A505" s="1">
        <v>504</v>
      </c>
      <c r="D505" s="16"/>
      <c r="E505" s="17"/>
      <c r="F505" s="17"/>
      <c r="G505" s="17"/>
      <c r="L505" s="140"/>
      <c r="M505" s="141"/>
      <c r="N505" s="141"/>
      <c r="O505" s="141"/>
      <c r="P505" s="141"/>
      <c r="Q505" s="141"/>
      <c r="R505" s="141"/>
      <c r="S505" s="141"/>
      <c r="T505" s="141"/>
      <c r="U505" s="142"/>
    </row>
    <row r="506" spans="1:21">
      <c r="A506" s="1">
        <v>505</v>
      </c>
      <c r="D506" s="16"/>
      <c r="E506" s="17"/>
      <c r="F506" s="17"/>
      <c r="G506" s="17"/>
      <c r="L506" s="140"/>
      <c r="M506" s="141"/>
      <c r="N506" s="141"/>
      <c r="O506" s="141"/>
      <c r="P506" s="141"/>
      <c r="Q506" s="141"/>
      <c r="R506" s="141"/>
      <c r="S506" s="141"/>
      <c r="T506" s="141"/>
      <c r="U506" s="142"/>
    </row>
    <row r="507" spans="1:21">
      <c r="A507" s="1">
        <v>506</v>
      </c>
      <c r="D507" s="16"/>
      <c r="E507" s="17"/>
      <c r="F507" s="17"/>
      <c r="G507" s="17"/>
      <c r="L507" s="140"/>
      <c r="M507" s="141"/>
      <c r="N507" s="141"/>
      <c r="O507" s="141"/>
      <c r="P507" s="141"/>
      <c r="Q507" s="141"/>
      <c r="R507" s="141"/>
      <c r="S507" s="141"/>
      <c r="T507" s="141"/>
      <c r="U507" s="142"/>
    </row>
    <row r="508" spans="1:21">
      <c r="A508" s="1">
        <v>507</v>
      </c>
      <c r="D508" s="16"/>
      <c r="E508" s="17"/>
      <c r="F508" s="17"/>
      <c r="G508" s="17"/>
      <c r="L508" s="140"/>
      <c r="M508" s="141"/>
      <c r="N508" s="141"/>
      <c r="O508" s="141"/>
      <c r="P508" s="141"/>
      <c r="Q508" s="141"/>
      <c r="R508" s="141"/>
      <c r="S508" s="141"/>
      <c r="T508" s="141"/>
      <c r="U508" s="142"/>
    </row>
    <row r="509" spans="1:21">
      <c r="A509" s="1">
        <v>508</v>
      </c>
      <c r="D509" s="16"/>
      <c r="E509" s="17"/>
      <c r="F509" s="17"/>
      <c r="G509" s="17"/>
      <c r="L509" s="140"/>
      <c r="M509" s="141"/>
      <c r="N509" s="141"/>
      <c r="O509" s="141"/>
      <c r="P509" s="141"/>
      <c r="Q509" s="141"/>
      <c r="R509" s="141"/>
      <c r="S509" s="141"/>
      <c r="T509" s="141"/>
      <c r="U509" s="142"/>
    </row>
    <row r="510" spans="1:21">
      <c r="A510" s="1">
        <v>509</v>
      </c>
      <c r="D510" s="16"/>
      <c r="E510" s="17"/>
      <c r="F510" s="17"/>
      <c r="G510" s="17"/>
      <c r="L510" s="140"/>
      <c r="M510" s="141"/>
      <c r="N510" s="141"/>
      <c r="O510" s="141"/>
      <c r="P510" s="141"/>
      <c r="Q510" s="141"/>
      <c r="R510" s="141"/>
      <c r="S510" s="141"/>
      <c r="T510" s="141"/>
      <c r="U510" s="142"/>
    </row>
    <row r="511" spans="1:21">
      <c r="A511" s="1">
        <v>510</v>
      </c>
      <c r="D511" s="16"/>
      <c r="E511" s="17"/>
      <c r="F511" s="17"/>
      <c r="G511" s="17"/>
      <c r="L511" s="140"/>
      <c r="M511" s="141"/>
      <c r="N511" s="141"/>
      <c r="O511" s="141"/>
      <c r="P511" s="141"/>
      <c r="Q511" s="141"/>
      <c r="R511" s="141"/>
      <c r="S511" s="141"/>
      <c r="T511" s="141"/>
      <c r="U511" s="142"/>
    </row>
    <row r="512" spans="1:21">
      <c r="A512" s="1">
        <v>511</v>
      </c>
      <c r="D512" s="16"/>
      <c r="E512" s="17"/>
      <c r="F512" s="17"/>
      <c r="G512" s="17"/>
      <c r="L512" s="140"/>
      <c r="M512" s="141"/>
      <c r="N512" s="141"/>
      <c r="O512" s="141"/>
      <c r="P512" s="141"/>
      <c r="Q512" s="141"/>
      <c r="R512" s="141"/>
      <c r="S512" s="141"/>
      <c r="T512" s="141"/>
      <c r="U512" s="142"/>
    </row>
    <row r="513" spans="1:21">
      <c r="A513" s="1">
        <v>512</v>
      </c>
      <c r="D513" s="16"/>
      <c r="E513" s="17"/>
      <c r="F513" s="17"/>
      <c r="G513" s="17"/>
      <c r="L513" s="140"/>
      <c r="M513" s="141"/>
      <c r="N513" s="141"/>
      <c r="O513" s="141"/>
      <c r="P513" s="141"/>
      <c r="Q513" s="141"/>
      <c r="R513" s="141"/>
      <c r="S513" s="141"/>
      <c r="T513" s="141"/>
      <c r="U513" s="142"/>
    </row>
    <row r="514" spans="1:21">
      <c r="A514" s="1">
        <v>513</v>
      </c>
      <c r="D514" s="16"/>
      <c r="E514" s="17"/>
      <c r="F514" s="17"/>
      <c r="G514" s="17"/>
      <c r="L514" s="140"/>
      <c r="M514" s="141"/>
      <c r="N514" s="141"/>
      <c r="O514" s="141"/>
      <c r="P514" s="141"/>
      <c r="Q514" s="141"/>
      <c r="R514" s="141"/>
      <c r="S514" s="141"/>
      <c r="T514" s="141"/>
      <c r="U514" s="142"/>
    </row>
    <row r="515" spans="1:21">
      <c r="A515" s="1">
        <v>514</v>
      </c>
      <c r="D515" s="16"/>
      <c r="E515" s="17"/>
      <c r="F515" s="17"/>
      <c r="G515" s="17"/>
      <c r="L515" s="140"/>
      <c r="M515" s="141"/>
      <c r="N515" s="141"/>
      <c r="O515" s="141"/>
      <c r="P515" s="141"/>
      <c r="Q515" s="141"/>
      <c r="R515" s="141"/>
      <c r="S515" s="141"/>
      <c r="T515" s="141"/>
      <c r="U515" s="142"/>
    </row>
    <row r="516" spans="1:21">
      <c r="A516" s="1">
        <v>515</v>
      </c>
      <c r="D516" s="16"/>
      <c r="E516" s="17"/>
      <c r="F516" s="17"/>
      <c r="G516" s="17"/>
      <c r="L516" s="140"/>
      <c r="M516" s="141"/>
      <c r="N516" s="141"/>
      <c r="O516" s="141"/>
      <c r="P516" s="141"/>
      <c r="Q516" s="141"/>
      <c r="R516" s="141"/>
      <c r="S516" s="141"/>
      <c r="T516" s="141"/>
      <c r="U516" s="142"/>
    </row>
    <row r="517" spans="1:21">
      <c r="A517" s="1">
        <v>516</v>
      </c>
      <c r="D517" s="16"/>
      <c r="E517" s="17"/>
      <c r="F517" s="17"/>
      <c r="G517" s="17"/>
      <c r="L517" s="140"/>
      <c r="M517" s="141"/>
      <c r="N517" s="141"/>
      <c r="O517" s="141"/>
      <c r="P517" s="141"/>
      <c r="Q517" s="141"/>
      <c r="R517" s="141"/>
      <c r="S517" s="141"/>
      <c r="T517" s="141"/>
      <c r="U517" s="142"/>
    </row>
    <row r="518" spans="1:21">
      <c r="A518" s="1">
        <v>517</v>
      </c>
      <c r="D518" s="16"/>
      <c r="E518" s="17"/>
      <c r="F518" s="17"/>
      <c r="G518" s="17"/>
      <c r="L518" s="140"/>
      <c r="M518" s="141"/>
      <c r="N518" s="141"/>
      <c r="O518" s="141"/>
      <c r="P518" s="141"/>
      <c r="Q518" s="141"/>
      <c r="R518" s="141"/>
      <c r="S518" s="141"/>
      <c r="T518" s="141"/>
      <c r="U518" s="142"/>
    </row>
    <row r="519" spans="1:21">
      <c r="A519" s="1">
        <v>518</v>
      </c>
      <c r="D519" s="16"/>
      <c r="E519" s="17"/>
      <c r="F519" s="17"/>
      <c r="G519" s="17"/>
      <c r="L519" s="140"/>
      <c r="M519" s="141"/>
      <c r="N519" s="141"/>
      <c r="O519" s="141"/>
      <c r="P519" s="141"/>
      <c r="Q519" s="141"/>
      <c r="R519" s="141"/>
      <c r="S519" s="141"/>
      <c r="T519" s="141"/>
      <c r="U519" s="142"/>
    </row>
    <row r="520" spans="1:21">
      <c r="A520" s="1">
        <v>519</v>
      </c>
      <c r="D520" s="16"/>
      <c r="E520" s="17"/>
      <c r="F520" s="17"/>
      <c r="G520" s="17"/>
      <c r="L520" s="140"/>
      <c r="M520" s="141"/>
      <c r="N520" s="141"/>
      <c r="O520" s="141"/>
      <c r="P520" s="141"/>
      <c r="Q520" s="141"/>
      <c r="R520" s="141"/>
      <c r="S520" s="141"/>
      <c r="T520" s="141"/>
      <c r="U520" s="142"/>
    </row>
    <row r="521" spans="1:21">
      <c r="A521" s="1">
        <v>520</v>
      </c>
      <c r="D521" s="16"/>
      <c r="E521" s="17"/>
      <c r="F521" s="17"/>
      <c r="G521" s="17"/>
      <c r="L521" s="140"/>
      <c r="M521" s="141"/>
      <c r="N521" s="141"/>
      <c r="O521" s="141"/>
      <c r="P521" s="141"/>
      <c r="Q521" s="141"/>
      <c r="R521" s="141"/>
      <c r="S521" s="141"/>
      <c r="T521" s="141"/>
      <c r="U521" s="142"/>
    </row>
    <row r="522" spans="1:21">
      <c r="A522" s="1">
        <v>521</v>
      </c>
      <c r="D522" s="16"/>
      <c r="E522" s="17"/>
      <c r="F522" s="17"/>
      <c r="G522" s="17"/>
      <c r="L522" s="140"/>
      <c r="M522" s="141"/>
      <c r="N522" s="141"/>
      <c r="O522" s="141"/>
      <c r="P522" s="141"/>
      <c r="Q522" s="141"/>
      <c r="R522" s="141"/>
      <c r="S522" s="141"/>
      <c r="T522" s="141"/>
      <c r="U522" s="142"/>
    </row>
    <row r="523" spans="1:21">
      <c r="A523" s="1">
        <v>522</v>
      </c>
      <c r="D523" s="16"/>
      <c r="E523" s="17"/>
      <c r="F523" s="17"/>
      <c r="G523" s="17"/>
      <c r="L523" s="140"/>
      <c r="M523" s="141"/>
      <c r="N523" s="141"/>
      <c r="O523" s="141"/>
      <c r="P523" s="141"/>
      <c r="Q523" s="141"/>
      <c r="R523" s="141"/>
      <c r="S523" s="141"/>
      <c r="T523" s="141"/>
      <c r="U523" s="142"/>
    </row>
    <row r="524" spans="1:21">
      <c r="A524" s="1">
        <v>523</v>
      </c>
      <c r="D524" s="16"/>
      <c r="E524" s="17"/>
      <c r="F524" s="17"/>
      <c r="G524" s="17"/>
      <c r="L524" s="140"/>
      <c r="M524" s="141"/>
      <c r="N524" s="141"/>
      <c r="O524" s="141"/>
      <c r="P524" s="141"/>
      <c r="Q524" s="141"/>
      <c r="R524" s="141"/>
      <c r="S524" s="141"/>
      <c r="T524" s="141"/>
      <c r="U524" s="142"/>
    </row>
    <row r="525" spans="1:21">
      <c r="A525" s="1">
        <v>524</v>
      </c>
      <c r="D525" s="16"/>
      <c r="E525" s="17"/>
      <c r="F525" s="17"/>
      <c r="G525" s="17"/>
      <c r="L525" s="140"/>
      <c r="M525" s="141"/>
      <c r="N525" s="141"/>
      <c r="O525" s="141"/>
      <c r="P525" s="141"/>
      <c r="Q525" s="141"/>
      <c r="R525" s="141"/>
      <c r="S525" s="141"/>
      <c r="T525" s="141"/>
      <c r="U525" s="142"/>
    </row>
    <row r="526" spans="1:21">
      <c r="A526" s="1">
        <v>525</v>
      </c>
      <c r="D526" s="16"/>
      <c r="E526" s="17"/>
      <c r="F526" s="17"/>
      <c r="G526" s="17"/>
      <c r="L526" s="140"/>
      <c r="M526" s="141"/>
      <c r="N526" s="141"/>
      <c r="O526" s="141"/>
      <c r="P526" s="141"/>
      <c r="Q526" s="141"/>
      <c r="R526" s="141"/>
      <c r="S526" s="141"/>
      <c r="T526" s="141"/>
      <c r="U526" s="142"/>
    </row>
    <row r="527" spans="1:21">
      <c r="A527" s="1">
        <v>526</v>
      </c>
      <c r="D527" s="16"/>
      <c r="E527" s="17"/>
      <c r="F527" s="17"/>
      <c r="G527" s="17"/>
      <c r="L527" s="140"/>
      <c r="M527" s="141"/>
      <c r="N527" s="141"/>
      <c r="O527" s="141"/>
      <c r="P527" s="141"/>
      <c r="Q527" s="141"/>
      <c r="R527" s="141"/>
      <c r="S527" s="141"/>
      <c r="T527" s="141"/>
      <c r="U527" s="142"/>
    </row>
    <row r="528" spans="1:21">
      <c r="A528" s="1">
        <v>527</v>
      </c>
      <c r="D528" s="16"/>
      <c r="E528" s="17"/>
      <c r="F528" s="17"/>
      <c r="G528" s="17"/>
      <c r="L528" s="140"/>
      <c r="M528" s="141"/>
      <c r="N528" s="141"/>
      <c r="O528" s="141"/>
      <c r="P528" s="141"/>
      <c r="Q528" s="141"/>
      <c r="R528" s="141"/>
      <c r="S528" s="141"/>
      <c r="T528" s="141"/>
      <c r="U528" s="142"/>
    </row>
    <row r="529" spans="1:21">
      <c r="A529" s="1">
        <v>528</v>
      </c>
      <c r="D529" s="16"/>
      <c r="E529" s="17"/>
      <c r="F529" s="17"/>
      <c r="G529" s="17"/>
      <c r="L529" s="140"/>
      <c r="M529" s="141"/>
      <c r="N529" s="141"/>
      <c r="O529" s="141"/>
      <c r="P529" s="141"/>
      <c r="Q529" s="141"/>
      <c r="R529" s="141"/>
      <c r="S529" s="141"/>
      <c r="T529" s="141"/>
      <c r="U529" s="142"/>
    </row>
    <row r="530" spans="1:21">
      <c r="A530" s="1">
        <v>529</v>
      </c>
      <c r="D530" s="16"/>
      <c r="E530" s="17"/>
      <c r="F530" s="17"/>
      <c r="G530" s="17"/>
      <c r="L530" s="140"/>
      <c r="M530" s="141"/>
      <c r="N530" s="141"/>
      <c r="O530" s="141"/>
      <c r="P530" s="141"/>
      <c r="Q530" s="141"/>
      <c r="R530" s="141"/>
      <c r="S530" s="141"/>
      <c r="T530" s="141"/>
      <c r="U530" s="142"/>
    </row>
    <row r="531" spans="1:21">
      <c r="A531" s="1">
        <v>530</v>
      </c>
      <c r="D531" s="16"/>
      <c r="E531" s="17"/>
      <c r="F531" s="17"/>
      <c r="G531" s="17"/>
      <c r="L531" s="140"/>
      <c r="M531" s="141"/>
      <c r="N531" s="141"/>
      <c r="O531" s="141"/>
      <c r="P531" s="141"/>
      <c r="Q531" s="141"/>
      <c r="R531" s="141"/>
      <c r="S531" s="141"/>
      <c r="T531" s="141"/>
      <c r="U531" s="142"/>
    </row>
    <row r="532" spans="1:21">
      <c r="A532" s="1">
        <v>531</v>
      </c>
      <c r="D532" s="16"/>
      <c r="E532" s="17"/>
      <c r="F532" s="17"/>
      <c r="G532" s="17"/>
      <c r="L532" s="140"/>
      <c r="M532" s="141"/>
      <c r="N532" s="141"/>
      <c r="O532" s="141"/>
      <c r="P532" s="141"/>
      <c r="Q532" s="141"/>
      <c r="R532" s="141"/>
      <c r="S532" s="141"/>
      <c r="T532" s="141"/>
      <c r="U532" s="142"/>
    </row>
    <row r="533" spans="1:21">
      <c r="A533" s="1">
        <v>532</v>
      </c>
      <c r="D533" s="16"/>
      <c r="E533" s="17"/>
      <c r="F533" s="17"/>
      <c r="G533" s="17"/>
      <c r="L533" s="140"/>
      <c r="M533" s="141"/>
      <c r="N533" s="141"/>
      <c r="O533" s="141"/>
      <c r="P533" s="141"/>
      <c r="Q533" s="141"/>
      <c r="R533" s="141"/>
      <c r="S533" s="141"/>
      <c r="T533" s="141"/>
      <c r="U533" s="142"/>
    </row>
    <row r="534" spans="1:21">
      <c r="A534" s="1">
        <v>533</v>
      </c>
      <c r="D534" s="16"/>
      <c r="E534" s="17"/>
      <c r="F534" s="17"/>
      <c r="G534" s="17"/>
      <c r="L534" s="140"/>
      <c r="M534" s="141"/>
      <c r="N534" s="141"/>
      <c r="O534" s="141"/>
      <c r="P534" s="141"/>
      <c r="Q534" s="141"/>
      <c r="R534" s="141"/>
      <c r="S534" s="141"/>
      <c r="T534" s="141"/>
      <c r="U534" s="142"/>
    </row>
    <row r="535" spans="1:21">
      <c r="A535" s="1">
        <v>534</v>
      </c>
      <c r="D535" s="16"/>
      <c r="E535" s="17"/>
      <c r="F535" s="17"/>
      <c r="G535" s="17"/>
      <c r="L535" s="140"/>
      <c r="M535" s="141"/>
      <c r="N535" s="141"/>
      <c r="O535" s="141"/>
      <c r="P535" s="141"/>
      <c r="Q535" s="141"/>
      <c r="R535" s="141"/>
      <c r="S535" s="141"/>
      <c r="T535" s="141"/>
      <c r="U535" s="142"/>
    </row>
    <row r="536" spans="1:21">
      <c r="A536" s="1">
        <v>535</v>
      </c>
      <c r="D536" s="16"/>
      <c r="E536" s="17"/>
      <c r="F536" s="17"/>
      <c r="G536" s="17"/>
      <c r="L536" s="140"/>
      <c r="M536" s="141"/>
      <c r="N536" s="141"/>
      <c r="O536" s="141"/>
      <c r="P536" s="141"/>
      <c r="Q536" s="141"/>
      <c r="R536" s="141"/>
      <c r="S536" s="141"/>
      <c r="T536" s="141"/>
      <c r="U536" s="142"/>
    </row>
    <row r="537" spans="1:21">
      <c r="A537" s="1">
        <v>536</v>
      </c>
      <c r="D537" s="16"/>
      <c r="E537" s="17"/>
      <c r="F537" s="17"/>
      <c r="G537" s="17"/>
      <c r="L537" s="140"/>
      <c r="M537" s="141"/>
      <c r="N537" s="141"/>
      <c r="O537" s="141"/>
      <c r="P537" s="141"/>
      <c r="Q537" s="141"/>
      <c r="R537" s="141"/>
      <c r="S537" s="141"/>
      <c r="T537" s="141"/>
      <c r="U537" s="142"/>
    </row>
    <row r="538" spans="1:21">
      <c r="A538" s="1">
        <v>537</v>
      </c>
      <c r="D538" s="16"/>
      <c r="E538" s="17"/>
      <c r="F538" s="17"/>
      <c r="G538" s="17"/>
      <c r="L538" s="140"/>
      <c r="M538" s="141"/>
      <c r="N538" s="141"/>
      <c r="O538" s="141"/>
      <c r="P538" s="141"/>
      <c r="Q538" s="141"/>
      <c r="R538" s="141"/>
      <c r="S538" s="141"/>
      <c r="T538" s="141"/>
      <c r="U538" s="142"/>
    </row>
    <row r="539" spans="1:21">
      <c r="A539" s="1">
        <v>538</v>
      </c>
      <c r="D539" s="16"/>
      <c r="E539" s="17"/>
      <c r="F539" s="17"/>
      <c r="G539" s="17"/>
      <c r="L539" s="140"/>
      <c r="M539" s="141"/>
      <c r="N539" s="141"/>
      <c r="O539" s="141"/>
      <c r="P539" s="141"/>
      <c r="Q539" s="141"/>
      <c r="R539" s="141"/>
      <c r="S539" s="141"/>
      <c r="T539" s="141"/>
      <c r="U539" s="142"/>
    </row>
    <row r="540" spans="1:21">
      <c r="A540" s="1">
        <v>539</v>
      </c>
      <c r="D540" s="16"/>
      <c r="E540" s="17"/>
      <c r="F540" s="17"/>
      <c r="G540" s="17"/>
      <c r="L540" s="140"/>
      <c r="M540" s="141"/>
      <c r="N540" s="141"/>
      <c r="O540" s="141"/>
      <c r="P540" s="141"/>
      <c r="Q540" s="141"/>
      <c r="R540" s="141"/>
      <c r="S540" s="141"/>
      <c r="T540" s="141"/>
      <c r="U540" s="142"/>
    </row>
    <row r="541" spans="1:21">
      <c r="A541" s="1">
        <v>540</v>
      </c>
      <c r="D541" s="16"/>
      <c r="E541" s="17"/>
      <c r="F541" s="17"/>
      <c r="G541" s="17"/>
      <c r="L541" s="140"/>
      <c r="M541" s="141"/>
      <c r="N541" s="141"/>
      <c r="O541" s="141"/>
      <c r="P541" s="141"/>
      <c r="Q541" s="141"/>
      <c r="R541" s="141"/>
      <c r="S541" s="141"/>
      <c r="T541" s="141"/>
      <c r="U541" s="142"/>
    </row>
    <row r="542" spans="1:21">
      <c r="A542" s="1">
        <v>541</v>
      </c>
      <c r="D542" s="16"/>
      <c r="E542" s="17"/>
      <c r="F542" s="17"/>
      <c r="G542" s="17"/>
      <c r="L542" s="140"/>
      <c r="M542" s="141"/>
      <c r="N542" s="141"/>
      <c r="O542" s="141"/>
      <c r="P542" s="141"/>
      <c r="Q542" s="141"/>
      <c r="R542" s="141"/>
      <c r="S542" s="141"/>
      <c r="T542" s="141"/>
      <c r="U542" s="142"/>
    </row>
    <row r="543" spans="1:21">
      <c r="A543" s="1">
        <v>542</v>
      </c>
      <c r="D543" s="16"/>
      <c r="E543" s="17"/>
      <c r="F543" s="17"/>
      <c r="G543" s="17"/>
      <c r="L543" s="140"/>
      <c r="M543" s="141"/>
      <c r="N543" s="141"/>
      <c r="O543" s="141"/>
      <c r="P543" s="141"/>
      <c r="Q543" s="141"/>
      <c r="R543" s="141"/>
      <c r="S543" s="141"/>
      <c r="T543" s="141"/>
      <c r="U543" s="142"/>
    </row>
    <row r="544" spans="1:21">
      <c r="A544" s="1">
        <v>543</v>
      </c>
      <c r="D544" s="16"/>
      <c r="E544" s="17"/>
      <c r="F544" s="17"/>
      <c r="G544" s="17"/>
      <c r="L544" s="140"/>
      <c r="M544" s="141"/>
      <c r="N544" s="141"/>
      <c r="O544" s="141"/>
      <c r="P544" s="141"/>
      <c r="Q544" s="141"/>
      <c r="R544" s="141"/>
      <c r="S544" s="141"/>
      <c r="T544" s="141"/>
      <c r="U544" s="142"/>
    </row>
    <row r="545" spans="1:21">
      <c r="A545" s="1">
        <v>544</v>
      </c>
      <c r="D545" s="16"/>
      <c r="E545" s="17"/>
      <c r="F545" s="17"/>
      <c r="G545" s="17"/>
      <c r="L545" s="140"/>
      <c r="M545" s="141"/>
      <c r="N545" s="141"/>
      <c r="O545" s="141"/>
      <c r="P545" s="141"/>
      <c r="Q545" s="141"/>
      <c r="R545" s="141"/>
      <c r="S545" s="141"/>
      <c r="T545" s="141"/>
      <c r="U545" s="142"/>
    </row>
    <row r="546" spans="1:21">
      <c r="A546" s="1">
        <v>545</v>
      </c>
      <c r="D546" s="16"/>
      <c r="E546" s="17"/>
      <c r="F546" s="17"/>
      <c r="G546" s="17"/>
      <c r="L546" s="140"/>
      <c r="M546" s="141"/>
      <c r="N546" s="141"/>
      <c r="O546" s="141"/>
      <c r="P546" s="141"/>
      <c r="Q546" s="141"/>
      <c r="R546" s="141"/>
      <c r="S546" s="141"/>
      <c r="T546" s="141"/>
      <c r="U546" s="142"/>
    </row>
    <row r="547" spans="1:21">
      <c r="A547" s="1">
        <v>546</v>
      </c>
      <c r="D547" s="16"/>
      <c r="E547" s="17"/>
      <c r="F547" s="17"/>
      <c r="G547" s="17"/>
      <c r="L547" s="140"/>
      <c r="M547" s="141"/>
      <c r="N547" s="141"/>
      <c r="O547" s="141"/>
      <c r="P547" s="141"/>
      <c r="Q547" s="141"/>
      <c r="R547" s="141"/>
      <c r="S547" s="141"/>
      <c r="T547" s="141"/>
      <c r="U547" s="142"/>
    </row>
    <row r="548" spans="1:21">
      <c r="A548" s="1">
        <v>547</v>
      </c>
      <c r="D548" s="16"/>
      <c r="E548" s="17"/>
      <c r="F548" s="17"/>
      <c r="G548" s="17"/>
      <c r="L548" s="140"/>
      <c r="M548" s="141"/>
      <c r="N548" s="141"/>
      <c r="O548" s="141"/>
      <c r="P548" s="141"/>
      <c r="Q548" s="141"/>
      <c r="R548" s="141"/>
      <c r="S548" s="141"/>
      <c r="T548" s="141"/>
      <c r="U548" s="142"/>
    </row>
    <row r="549" spans="1:21">
      <c r="A549" s="1">
        <v>548</v>
      </c>
      <c r="D549" s="16"/>
      <c r="E549" s="17"/>
      <c r="F549" s="17"/>
      <c r="G549" s="17"/>
      <c r="L549" s="140"/>
      <c r="M549" s="141"/>
      <c r="N549" s="141"/>
      <c r="O549" s="141"/>
      <c r="P549" s="141"/>
      <c r="Q549" s="141"/>
      <c r="R549" s="141"/>
      <c r="S549" s="141"/>
      <c r="T549" s="141"/>
      <c r="U549" s="142"/>
    </row>
    <row r="550" spans="1:21">
      <c r="A550" s="1">
        <v>549</v>
      </c>
      <c r="D550" s="16"/>
      <c r="E550" s="17"/>
      <c r="F550" s="17"/>
      <c r="G550" s="17"/>
      <c r="L550" s="140"/>
      <c r="M550" s="141"/>
      <c r="N550" s="141"/>
      <c r="O550" s="141"/>
      <c r="P550" s="141"/>
      <c r="Q550" s="141"/>
      <c r="R550" s="141"/>
      <c r="S550" s="141"/>
      <c r="T550" s="141"/>
      <c r="U550" s="142"/>
    </row>
    <row r="551" spans="1:21">
      <c r="A551" s="1">
        <v>550</v>
      </c>
      <c r="D551" s="16"/>
      <c r="E551" s="17"/>
      <c r="F551" s="17"/>
      <c r="G551" s="17"/>
      <c r="L551" s="140"/>
      <c r="M551" s="141"/>
      <c r="N551" s="141"/>
      <c r="O551" s="141"/>
      <c r="P551" s="141"/>
      <c r="Q551" s="141"/>
      <c r="R551" s="141"/>
      <c r="S551" s="141"/>
      <c r="T551" s="141"/>
      <c r="U551" s="142"/>
    </row>
    <row r="552" spans="1:21">
      <c r="A552" s="1">
        <v>551</v>
      </c>
      <c r="D552" s="16"/>
      <c r="E552" s="17"/>
      <c r="F552" s="17"/>
      <c r="G552" s="17"/>
      <c r="L552" s="140"/>
      <c r="M552" s="141"/>
      <c r="N552" s="141"/>
      <c r="O552" s="141"/>
      <c r="P552" s="141"/>
      <c r="Q552" s="141"/>
      <c r="R552" s="141"/>
      <c r="S552" s="141"/>
      <c r="T552" s="141"/>
      <c r="U552" s="142"/>
    </row>
    <row r="553" spans="1:21">
      <c r="A553" s="1">
        <v>552</v>
      </c>
      <c r="D553" s="16"/>
      <c r="E553" s="17"/>
      <c r="F553" s="17"/>
      <c r="G553" s="17"/>
      <c r="L553" s="140"/>
      <c r="M553" s="141"/>
      <c r="N553" s="141"/>
      <c r="O553" s="141"/>
      <c r="P553" s="141"/>
      <c r="Q553" s="141"/>
      <c r="R553" s="141"/>
      <c r="S553" s="141"/>
      <c r="T553" s="141"/>
      <c r="U553" s="142"/>
    </row>
    <row r="554" spans="1:21">
      <c r="A554" s="1">
        <v>553</v>
      </c>
      <c r="D554" s="16"/>
      <c r="E554" s="17"/>
      <c r="F554" s="17"/>
      <c r="G554" s="17"/>
      <c r="L554" s="140"/>
      <c r="M554" s="141"/>
      <c r="N554" s="141"/>
      <c r="O554" s="141"/>
      <c r="P554" s="141"/>
      <c r="Q554" s="141"/>
      <c r="R554" s="141"/>
      <c r="S554" s="141"/>
      <c r="T554" s="141"/>
      <c r="U554" s="142"/>
    </row>
    <row r="555" spans="1:21">
      <c r="A555" s="1">
        <v>554</v>
      </c>
      <c r="D555" s="16"/>
      <c r="E555" s="17"/>
      <c r="F555" s="17"/>
      <c r="G555" s="17"/>
      <c r="L555" s="140"/>
      <c r="M555" s="141"/>
      <c r="N555" s="141"/>
      <c r="O555" s="141"/>
      <c r="P555" s="141"/>
      <c r="Q555" s="141"/>
      <c r="R555" s="141"/>
      <c r="S555" s="141"/>
      <c r="T555" s="141"/>
      <c r="U555" s="142"/>
    </row>
    <row r="556" spans="1:21">
      <c r="A556" s="1">
        <v>555</v>
      </c>
      <c r="D556" s="16"/>
      <c r="E556" s="17"/>
      <c r="F556" s="17"/>
      <c r="G556" s="17"/>
      <c r="L556" s="140"/>
      <c r="M556" s="141"/>
      <c r="N556" s="141"/>
      <c r="O556" s="141"/>
      <c r="P556" s="141"/>
      <c r="Q556" s="141"/>
      <c r="R556" s="141"/>
      <c r="S556" s="141"/>
      <c r="T556" s="141"/>
      <c r="U556" s="142"/>
    </row>
    <row r="557" spans="1:21">
      <c r="A557" s="1">
        <v>556</v>
      </c>
      <c r="D557" s="16"/>
      <c r="E557" s="17"/>
      <c r="F557" s="17"/>
      <c r="G557" s="17"/>
      <c r="L557" s="140"/>
      <c r="M557" s="141"/>
      <c r="N557" s="141"/>
      <c r="O557" s="141"/>
      <c r="P557" s="141"/>
      <c r="Q557" s="141"/>
      <c r="R557" s="141"/>
      <c r="S557" s="141"/>
      <c r="T557" s="141"/>
      <c r="U557" s="142"/>
    </row>
    <row r="558" spans="1:21">
      <c r="A558" s="1">
        <v>557</v>
      </c>
      <c r="D558" s="16"/>
      <c r="E558" s="17"/>
      <c r="F558" s="17"/>
      <c r="G558" s="17"/>
      <c r="L558" s="140"/>
      <c r="M558" s="141"/>
      <c r="N558" s="141"/>
      <c r="O558" s="141"/>
      <c r="P558" s="141"/>
      <c r="Q558" s="141"/>
      <c r="R558" s="141"/>
      <c r="S558" s="141"/>
      <c r="T558" s="141"/>
      <c r="U558" s="142"/>
    </row>
    <row r="559" spans="1:21">
      <c r="A559" s="1">
        <v>558</v>
      </c>
      <c r="D559" s="16"/>
      <c r="E559" s="17"/>
      <c r="F559" s="17"/>
      <c r="G559" s="17"/>
      <c r="L559" s="140"/>
      <c r="M559" s="141"/>
      <c r="N559" s="141"/>
      <c r="O559" s="141"/>
      <c r="P559" s="141"/>
      <c r="Q559" s="141"/>
      <c r="R559" s="141"/>
      <c r="S559" s="141"/>
      <c r="T559" s="141"/>
      <c r="U559" s="142"/>
    </row>
    <row r="560" spans="1:21">
      <c r="A560" s="1">
        <v>559</v>
      </c>
      <c r="D560" s="16"/>
      <c r="E560" s="17"/>
      <c r="F560" s="17"/>
      <c r="G560" s="17"/>
      <c r="L560" s="140"/>
      <c r="M560" s="141"/>
      <c r="N560" s="141"/>
      <c r="O560" s="141"/>
      <c r="P560" s="141"/>
      <c r="Q560" s="141"/>
      <c r="R560" s="141"/>
      <c r="S560" s="141"/>
      <c r="T560" s="141"/>
      <c r="U560" s="142"/>
    </row>
    <row r="561" spans="1:21">
      <c r="A561" s="1">
        <v>560</v>
      </c>
      <c r="D561" s="16"/>
      <c r="E561" s="17"/>
      <c r="F561" s="17"/>
      <c r="G561" s="17"/>
      <c r="L561" s="140"/>
      <c r="M561" s="141"/>
      <c r="N561" s="141"/>
      <c r="O561" s="141"/>
      <c r="P561" s="141"/>
      <c r="Q561" s="141"/>
      <c r="R561" s="141"/>
      <c r="S561" s="141"/>
      <c r="T561" s="141"/>
      <c r="U561" s="142"/>
    </row>
    <row r="562" spans="1:21">
      <c r="A562" s="1">
        <v>561</v>
      </c>
      <c r="D562" s="16"/>
      <c r="E562" s="17"/>
      <c r="F562" s="17"/>
      <c r="G562" s="17"/>
      <c r="L562" s="140"/>
      <c r="M562" s="141"/>
      <c r="N562" s="141"/>
      <c r="O562" s="141"/>
      <c r="P562" s="141"/>
      <c r="Q562" s="141"/>
      <c r="R562" s="141"/>
      <c r="S562" s="141"/>
      <c r="T562" s="141"/>
      <c r="U562" s="142"/>
    </row>
    <row r="563" spans="1:21">
      <c r="A563" s="1">
        <v>562</v>
      </c>
      <c r="D563" s="16"/>
      <c r="E563" s="17"/>
      <c r="F563" s="17"/>
      <c r="G563" s="17"/>
      <c r="L563" s="140"/>
      <c r="M563" s="141"/>
      <c r="N563" s="141"/>
      <c r="O563" s="141"/>
      <c r="P563" s="141"/>
      <c r="Q563" s="141"/>
      <c r="R563" s="141"/>
      <c r="S563" s="141"/>
      <c r="T563" s="141"/>
      <c r="U563" s="142"/>
    </row>
    <row r="564" spans="1:21">
      <c r="A564" s="1">
        <v>563</v>
      </c>
      <c r="D564" s="16"/>
      <c r="E564" s="17"/>
      <c r="F564" s="17"/>
      <c r="G564" s="17"/>
      <c r="L564" s="140"/>
      <c r="M564" s="141"/>
      <c r="N564" s="141"/>
      <c r="O564" s="141"/>
      <c r="P564" s="141"/>
      <c r="Q564" s="141"/>
      <c r="R564" s="141"/>
      <c r="S564" s="141"/>
      <c r="T564" s="141"/>
      <c r="U564" s="142"/>
    </row>
    <row r="565" spans="1:21">
      <c r="A565" s="1">
        <v>564</v>
      </c>
      <c r="D565" s="16"/>
      <c r="E565" s="17"/>
      <c r="F565" s="17"/>
      <c r="G565" s="17"/>
      <c r="L565" s="140"/>
      <c r="M565" s="141"/>
      <c r="N565" s="141"/>
      <c r="O565" s="141"/>
      <c r="P565" s="141"/>
      <c r="Q565" s="141"/>
      <c r="R565" s="141"/>
      <c r="S565" s="141"/>
      <c r="T565" s="141"/>
      <c r="U565" s="142"/>
    </row>
    <row r="566" spans="1:21">
      <c r="A566" s="1">
        <v>565</v>
      </c>
      <c r="D566" s="16"/>
      <c r="E566" s="17"/>
      <c r="F566" s="17"/>
      <c r="G566" s="17"/>
      <c r="L566" s="140"/>
      <c r="M566" s="141"/>
      <c r="N566" s="141"/>
      <c r="O566" s="141"/>
      <c r="P566" s="141"/>
      <c r="Q566" s="141"/>
      <c r="R566" s="141"/>
      <c r="S566" s="141"/>
      <c r="T566" s="141"/>
      <c r="U566" s="142"/>
    </row>
    <row r="567" spans="1:21">
      <c r="A567" s="1">
        <v>566</v>
      </c>
      <c r="D567" s="16"/>
      <c r="E567" s="17"/>
      <c r="F567" s="17"/>
      <c r="G567" s="17"/>
      <c r="L567" s="140"/>
      <c r="M567" s="141"/>
      <c r="N567" s="141"/>
      <c r="O567" s="141"/>
      <c r="P567" s="141"/>
      <c r="Q567" s="141"/>
      <c r="R567" s="141"/>
      <c r="S567" s="141"/>
      <c r="T567" s="141"/>
      <c r="U567" s="142"/>
    </row>
    <row r="568" spans="1:21">
      <c r="A568" s="1">
        <v>567</v>
      </c>
      <c r="D568" s="16"/>
      <c r="E568" s="17"/>
      <c r="F568" s="17"/>
      <c r="G568" s="17"/>
      <c r="L568" s="140"/>
      <c r="M568" s="141"/>
      <c r="N568" s="141"/>
      <c r="O568" s="141"/>
      <c r="P568" s="141"/>
      <c r="Q568" s="141"/>
      <c r="R568" s="141"/>
      <c r="S568" s="141"/>
      <c r="T568" s="141"/>
      <c r="U568" s="142"/>
    </row>
    <row r="569" spans="1:21">
      <c r="A569" s="1">
        <v>568</v>
      </c>
      <c r="D569" s="16"/>
      <c r="E569" s="17"/>
      <c r="F569" s="17"/>
      <c r="G569" s="17"/>
      <c r="L569" s="140"/>
      <c r="M569" s="141"/>
      <c r="N569" s="141"/>
      <c r="O569" s="141"/>
      <c r="P569" s="141"/>
      <c r="Q569" s="141"/>
      <c r="R569" s="141"/>
      <c r="S569" s="141"/>
      <c r="T569" s="141"/>
      <c r="U569" s="142"/>
    </row>
    <row r="570" spans="1:21">
      <c r="A570" s="1">
        <v>569</v>
      </c>
      <c r="D570" s="16"/>
      <c r="E570" s="17"/>
      <c r="F570" s="17"/>
      <c r="G570" s="17"/>
      <c r="L570" s="140"/>
      <c r="M570" s="141"/>
      <c r="N570" s="141"/>
      <c r="O570" s="141"/>
      <c r="P570" s="141"/>
      <c r="Q570" s="141"/>
      <c r="R570" s="141"/>
      <c r="S570" s="141"/>
      <c r="T570" s="141"/>
      <c r="U570" s="142"/>
    </row>
    <row r="571" spans="1:21">
      <c r="A571" s="1">
        <v>570</v>
      </c>
      <c r="D571" s="16"/>
      <c r="E571" s="17"/>
      <c r="F571" s="17"/>
      <c r="G571" s="17"/>
      <c r="L571" s="140"/>
      <c r="M571" s="141"/>
      <c r="N571" s="141"/>
      <c r="O571" s="141"/>
      <c r="P571" s="141"/>
      <c r="Q571" s="141"/>
      <c r="R571" s="141"/>
      <c r="S571" s="141"/>
      <c r="T571" s="141"/>
      <c r="U571" s="142"/>
    </row>
    <row r="572" spans="1:21">
      <c r="A572" s="1">
        <v>571</v>
      </c>
      <c r="D572" s="16"/>
      <c r="E572" s="17"/>
      <c r="F572" s="17"/>
      <c r="G572" s="17"/>
      <c r="L572" s="140"/>
      <c r="M572" s="141"/>
      <c r="N572" s="141"/>
      <c r="O572" s="141"/>
      <c r="P572" s="141"/>
      <c r="Q572" s="141"/>
      <c r="R572" s="141"/>
      <c r="S572" s="141"/>
      <c r="T572" s="141"/>
      <c r="U572" s="142"/>
    </row>
    <row r="573" spans="1:21">
      <c r="A573" s="1">
        <v>572</v>
      </c>
      <c r="D573" s="16"/>
      <c r="E573" s="17"/>
      <c r="F573" s="17"/>
      <c r="G573" s="17"/>
      <c r="L573" s="140"/>
      <c r="M573" s="141"/>
      <c r="N573" s="141"/>
      <c r="O573" s="141"/>
      <c r="P573" s="141"/>
      <c r="Q573" s="141"/>
      <c r="R573" s="141"/>
      <c r="S573" s="141"/>
      <c r="T573" s="141"/>
      <c r="U573" s="142"/>
    </row>
    <row r="574" spans="1:21">
      <c r="A574" s="1">
        <v>573</v>
      </c>
      <c r="D574" s="16"/>
      <c r="E574" s="17"/>
      <c r="F574" s="17"/>
      <c r="G574" s="17"/>
      <c r="L574" s="140"/>
      <c r="M574" s="141"/>
      <c r="N574" s="141"/>
      <c r="O574" s="141"/>
      <c r="P574" s="141"/>
      <c r="Q574" s="141"/>
      <c r="R574" s="141"/>
      <c r="S574" s="141"/>
      <c r="T574" s="141"/>
      <c r="U574" s="142"/>
    </row>
    <row r="575" spans="1:21">
      <c r="A575" s="1">
        <v>574</v>
      </c>
      <c r="D575" s="16"/>
      <c r="E575" s="17"/>
      <c r="F575" s="17"/>
      <c r="G575" s="17"/>
      <c r="L575" s="140"/>
      <c r="M575" s="141"/>
      <c r="N575" s="141"/>
      <c r="O575" s="141"/>
      <c r="P575" s="141"/>
      <c r="Q575" s="141"/>
      <c r="R575" s="141"/>
      <c r="S575" s="141"/>
      <c r="T575" s="141"/>
      <c r="U575" s="142"/>
    </row>
    <row r="576" spans="1:21">
      <c r="A576" s="1">
        <v>575</v>
      </c>
      <c r="D576" s="16"/>
      <c r="E576" s="17"/>
      <c r="F576" s="17"/>
      <c r="G576" s="17"/>
      <c r="L576" s="140"/>
      <c r="M576" s="141"/>
      <c r="N576" s="141"/>
      <c r="O576" s="141"/>
      <c r="P576" s="141"/>
      <c r="Q576" s="141"/>
      <c r="R576" s="141"/>
      <c r="S576" s="141"/>
      <c r="T576" s="141"/>
      <c r="U576" s="142"/>
    </row>
    <row r="577" spans="1:21">
      <c r="A577" s="1">
        <v>576</v>
      </c>
      <c r="D577" s="16"/>
      <c r="E577" s="17"/>
      <c r="F577" s="17"/>
      <c r="G577" s="17"/>
      <c r="L577" s="140"/>
      <c r="M577" s="141"/>
      <c r="N577" s="141"/>
      <c r="O577" s="141"/>
      <c r="P577" s="141"/>
      <c r="Q577" s="141"/>
      <c r="R577" s="141"/>
      <c r="S577" s="141"/>
      <c r="T577" s="141"/>
      <c r="U577" s="142"/>
    </row>
    <row r="578" spans="1:21">
      <c r="A578" s="1">
        <v>577</v>
      </c>
      <c r="D578" s="16"/>
      <c r="E578" s="17"/>
      <c r="F578" s="17"/>
      <c r="G578" s="17"/>
      <c r="L578" s="140"/>
      <c r="M578" s="141"/>
      <c r="N578" s="141"/>
      <c r="O578" s="141"/>
      <c r="P578" s="141"/>
      <c r="Q578" s="141"/>
      <c r="R578" s="141"/>
      <c r="S578" s="141"/>
      <c r="T578" s="141"/>
      <c r="U578" s="142"/>
    </row>
    <row r="579" spans="1:21">
      <c r="A579" s="1">
        <v>578</v>
      </c>
      <c r="D579" s="16"/>
      <c r="E579" s="17"/>
      <c r="F579" s="17"/>
      <c r="G579" s="17"/>
      <c r="L579" s="140"/>
      <c r="M579" s="141"/>
      <c r="N579" s="141"/>
      <c r="O579" s="141"/>
      <c r="P579" s="141"/>
      <c r="Q579" s="141"/>
      <c r="R579" s="141"/>
      <c r="S579" s="141"/>
      <c r="T579" s="141"/>
      <c r="U579" s="142"/>
    </row>
    <row r="580" spans="1:21">
      <c r="A580" s="1">
        <v>579</v>
      </c>
      <c r="D580" s="16"/>
      <c r="E580" s="17"/>
      <c r="F580" s="17"/>
      <c r="G580" s="17"/>
      <c r="L580" s="140"/>
      <c r="M580" s="141"/>
      <c r="N580" s="141"/>
      <c r="O580" s="141"/>
      <c r="P580" s="141"/>
      <c r="Q580" s="141"/>
      <c r="R580" s="141"/>
      <c r="S580" s="141"/>
      <c r="T580" s="141"/>
      <c r="U580" s="142"/>
    </row>
    <row r="581" spans="1:21">
      <c r="A581" s="1">
        <v>580</v>
      </c>
      <c r="D581" s="16"/>
      <c r="E581" s="17"/>
      <c r="F581" s="17"/>
      <c r="G581" s="17"/>
      <c r="L581" s="140"/>
      <c r="M581" s="141"/>
      <c r="N581" s="141"/>
      <c r="O581" s="141"/>
      <c r="P581" s="141"/>
      <c r="Q581" s="141"/>
      <c r="R581" s="141"/>
      <c r="S581" s="141"/>
      <c r="T581" s="141"/>
      <c r="U581" s="142"/>
    </row>
    <row r="582" spans="1:21">
      <c r="A582" s="1">
        <v>581</v>
      </c>
      <c r="D582" s="16"/>
      <c r="E582" s="17"/>
      <c r="F582" s="17"/>
      <c r="G582" s="17"/>
      <c r="L582" s="140"/>
      <c r="M582" s="141"/>
      <c r="N582" s="141"/>
      <c r="O582" s="141"/>
      <c r="P582" s="141"/>
      <c r="Q582" s="141"/>
      <c r="R582" s="141"/>
      <c r="S582" s="141"/>
      <c r="T582" s="141"/>
      <c r="U582" s="142"/>
    </row>
    <row r="583" spans="1:21">
      <c r="A583" s="1">
        <v>582</v>
      </c>
      <c r="D583" s="16"/>
      <c r="E583" s="17"/>
      <c r="F583" s="17"/>
      <c r="G583" s="17"/>
      <c r="L583" s="140"/>
      <c r="M583" s="141"/>
      <c r="N583" s="141"/>
      <c r="O583" s="141"/>
      <c r="P583" s="141"/>
      <c r="Q583" s="141"/>
      <c r="R583" s="141"/>
      <c r="S583" s="141"/>
      <c r="T583" s="141"/>
      <c r="U583" s="142"/>
    </row>
    <row r="584" spans="1:21">
      <c r="A584" s="1">
        <v>583</v>
      </c>
      <c r="D584" s="16"/>
      <c r="E584" s="17"/>
      <c r="F584" s="17"/>
      <c r="G584" s="17"/>
      <c r="L584" s="140"/>
      <c r="M584" s="141"/>
      <c r="N584" s="141"/>
      <c r="O584" s="141"/>
      <c r="P584" s="141"/>
      <c r="Q584" s="141"/>
      <c r="R584" s="141"/>
      <c r="S584" s="141"/>
      <c r="T584" s="141"/>
      <c r="U584" s="142"/>
    </row>
    <row r="585" spans="1:21">
      <c r="A585" s="1">
        <v>584</v>
      </c>
      <c r="D585" s="16"/>
      <c r="E585" s="17"/>
      <c r="F585" s="17"/>
      <c r="G585" s="17"/>
      <c r="L585" s="140"/>
      <c r="M585" s="141"/>
      <c r="N585" s="141"/>
      <c r="O585" s="141"/>
      <c r="P585" s="141"/>
      <c r="Q585" s="141"/>
      <c r="R585" s="141"/>
      <c r="S585" s="141"/>
      <c r="T585" s="141"/>
      <c r="U585" s="142"/>
    </row>
    <row r="586" spans="1:21">
      <c r="A586" s="1">
        <v>585</v>
      </c>
      <c r="D586" s="16"/>
      <c r="E586" s="17"/>
      <c r="F586" s="17"/>
      <c r="G586" s="17"/>
      <c r="L586" s="140"/>
      <c r="M586" s="141"/>
      <c r="N586" s="141"/>
      <c r="O586" s="141"/>
      <c r="P586" s="141"/>
      <c r="Q586" s="141"/>
      <c r="R586" s="141"/>
      <c r="S586" s="141"/>
      <c r="T586" s="141"/>
      <c r="U586" s="142"/>
    </row>
    <row r="587" spans="1:21">
      <c r="A587" s="1">
        <v>586</v>
      </c>
      <c r="D587" s="16"/>
      <c r="E587" s="17"/>
      <c r="F587" s="17"/>
      <c r="G587" s="17"/>
      <c r="L587" s="140"/>
      <c r="M587" s="141"/>
      <c r="N587" s="141"/>
      <c r="O587" s="141"/>
      <c r="P587" s="141"/>
      <c r="Q587" s="141"/>
      <c r="R587" s="141"/>
      <c r="S587" s="141"/>
      <c r="T587" s="141"/>
      <c r="U587" s="142"/>
    </row>
    <row r="588" spans="1:21">
      <c r="A588" s="1">
        <v>587</v>
      </c>
      <c r="D588" s="16"/>
      <c r="E588" s="17"/>
      <c r="F588" s="17"/>
      <c r="G588" s="17"/>
      <c r="L588" s="140"/>
      <c r="M588" s="141"/>
      <c r="N588" s="141"/>
      <c r="O588" s="141"/>
      <c r="P588" s="141"/>
      <c r="Q588" s="141"/>
      <c r="R588" s="141"/>
      <c r="S588" s="141"/>
      <c r="T588" s="141"/>
      <c r="U588" s="142"/>
    </row>
    <row r="589" spans="1:21">
      <c r="A589" s="1">
        <v>588</v>
      </c>
      <c r="D589" s="16"/>
      <c r="E589" s="17"/>
      <c r="F589" s="17"/>
      <c r="G589" s="17"/>
      <c r="L589" s="140"/>
      <c r="M589" s="141"/>
      <c r="N589" s="141"/>
      <c r="O589" s="141"/>
      <c r="P589" s="141"/>
      <c r="Q589" s="141"/>
      <c r="R589" s="141"/>
      <c r="S589" s="141"/>
      <c r="T589" s="141"/>
      <c r="U589" s="142"/>
    </row>
    <row r="590" spans="1:21">
      <c r="A590" s="1">
        <v>589</v>
      </c>
      <c r="D590" s="16"/>
      <c r="E590" s="17"/>
      <c r="F590" s="17"/>
      <c r="G590" s="17"/>
      <c r="L590" s="140"/>
      <c r="M590" s="141"/>
      <c r="N590" s="141"/>
      <c r="O590" s="141"/>
      <c r="P590" s="141"/>
      <c r="Q590" s="141"/>
      <c r="R590" s="141"/>
      <c r="S590" s="141"/>
      <c r="T590" s="141"/>
      <c r="U590" s="142"/>
    </row>
    <row r="591" spans="1:21">
      <c r="A591" s="1">
        <v>590</v>
      </c>
      <c r="D591" s="16"/>
      <c r="E591" s="17"/>
      <c r="F591" s="17"/>
      <c r="G591" s="17"/>
      <c r="L591" s="140"/>
      <c r="M591" s="141"/>
      <c r="N591" s="141"/>
      <c r="O591" s="141"/>
      <c r="P591" s="141"/>
      <c r="Q591" s="141"/>
      <c r="R591" s="141"/>
      <c r="S591" s="141"/>
      <c r="T591" s="141"/>
      <c r="U591" s="142"/>
    </row>
    <row r="592" spans="1:21">
      <c r="A592" s="1">
        <v>591</v>
      </c>
      <c r="D592" s="16"/>
      <c r="E592" s="17"/>
      <c r="F592" s="17"/>
      <c r="G592" s="17"/>
      <c r="L592" s="140"/>
      <c r="M592" s="141"/>
      <c r="N592" s="141"/>
      <c r="O592" s="141"/>
      <c r="P592" s="141"/>
      <c r="Q592" s="141"/>
      <c r="R592" s="141"/>
      <c r="S592" s="141"/>
      <c r="T592" s="141"/>
      <c r="U592" s="142"/>
    </row>
    <row r="593" spans="1:21">
      <c r="A593" s="1">
        <v>592</v>
      </c>
      <c r="D593" s="16"/>
      <c r="E593" s="17"/>
      <c r="F593" s="17"/>
      <c r="G593" s="17"/>
      <c r="L593" s="140"/>
      <c r="M593" s="141"/>
      <c r="N593" s="141"/>
      <c r="O593" s="141"/>
      <c r="P593" s="141"/>
      <c r="Q593" s="141"/>
      <c r="R593" s="141"/>
      <c r="S593" s="141"/>
      <c r="T593" s="141"/>
      <c r="U593" s="142"/>
    </row>
    <row r="594" spans="1:21">
      <c r="A594" s="1">
        <v>593</v>
      </c>
      <c r="D594" s="16"/>
      <c r="E594" s="17"/>
      <c r="F594" s="17"/>
      <c r="G594" s="17"/>
      <c r="L594" s="140"/>
      <c r="M594" s="141"/>
      <c r="N594" s="141"/>
      <c r="O594" s="141"/>
      <c r="P594" s="141"/>
      <c r="Q594" s="141"/>
      <c r="R594" s="141"/>
      <c r="S594" s="141"/>
      <c r="T594" s="141"/>
      <c r="U594" s="142"/>
    </row>
    <row r="595" spans="1:21">
      <c r="A595" s="1">
        <v>594</v>
      </c>
      <c r="D595" s="16"/>
      <c r="E595" s="17"/>
      <c r="F595" s="17"/>
      <c r="G595" s="17"/>
      <c r="L595" s="140"/>
      <c r="M595" s="141"/>
      <c r="N595" s="141"/>
      <c r="O595" s="141"/>
      <c r="P595" s="141"/>
      <c r="Q595" s="141"/>
      <c r="R595" s="141"/>
      <c r="S595" s="141"/>
      <c r="T595" s="141"/>
      <c r="U595" s="142"/>
    </row>
    <row r="596" spans="1:21">
      <c r="A596" s="1">
        <v>595</v>
      </c>
      <c r="D596" s="16"/>
      <c r="E596" s="17"/>
      <c r="F596" s="17"/>
      <c r="G596" s="17"/>
      <c r="L596" s="140"/>
      <c r="M596" s="141"/>
      <c r="N596" s="141"/>
      <c r="O596" s="141"/>
      <c r="P596" s="141"/>
      <c r="Q596" s="141"/>
      <c r="R596" s="141"/>
      <c r="S596" s="141"/>
      <c r="T596" s="141"/>
      <c r="U596" s="142"/>
    </row>
    <row r="597" spans="1:21">
      <c r="A597" s="1">
        <v>596</v>
      </c>
      <c r="D597" s="16"/>
      <c r="E597" s="17"/>
      <c r="F597" s="17"/>
      <c r="G597" s="17"/>
      <c r="L597" s="140"/>
      <c r="M597" s="141"/>
      <c r="N597" s="141"/>
      <c r="O597" s="141"/>
      <c r="P597" s="141"/>
      <c r="Q597" s="141"/>
      <c r="R597" s="141"/>
      <c r="S597" s="141"/>
      <c r="T597" s="141"/>
      <c r="U597" s="142"/>
    </row>
    <row r="598" spans="1:21">
      <c r="A598" s="1">
        <v>597</v>
      </c>
      <c r="D598" s="16"/>
      <c r="E598" s="17"/>
      <c r="F598" s="17"/>
      <c r="G598" s="17"/>
      <c r="L598" s="140"/>
      <c r="M598" s="141"/>
      <c r="N598" s="141"/>
      <c r="O598" s="141"/>
      <c r="P598" s="141"/>
      <c r="Q598" s="141"/>
      <c r="R598" s="141"/>
      <c r="S598" s="141"/>
      <c r="T598" s="141"/>
      <c r="U598" s="142"/>
    </row>
    <row r="599" spans="1:21">
      <c r="A599" s="1">
        <v>598</v>
      </c>
      <c r="D599" s="16"/>
      <c r="E599" s="17"/>
      <c r="F599" s="17"/>
      <c r="G599" s="17"/>
      <c r="L599" s="140"/>
      <c r="M599" s="141"/>
      <c r="N599" s="141"/>
      <c r="O599" s="141"/>
      <c r="P599" s="141"/>
      <c r="Q599" s="141"/>
      <c r="R599" s="141"/>
      <c r="S599" s="141"/>
      <c r="T599" s="141"/>
      <c r="U599" s="142"/>
    </row>
    <row r="600" spans="1:21">
      <c r="A600" s="1">
        <v>599</v>
      </c>
      <c r="D600" s="16"/>
      <c r="E600" s="17"/>
      <c r="F600" s="17"/>
      <c r="G600" s="17"/>
      <c r="L600" s="140"/>
      <c r="M600" s="141"/>
      <c r="N600" s="141"/>
      <c r="O600" s="141"/>
      <c r="P600" s="141"/>
      <c r="Q600" s="141"/>
      <c r="R600" s="141"/>
      <c r="S600" s="141"/>
      <c r="T600" s="141"/>
      <c r="U600" s="142"/>
    </row>
    <row r="601" spans="1:21">
      <c r="A601" s="1">
        <v>600</v>
      </c>
      <c r="D601" s="16"/>
      <c r="E601" s="17"/>
      <c r="F601" s="17"/>
      <c r="G601" s="17"/>
      <c r="L601" s="140"/>
      <c r="M601" s="141"/>
      <c r="N601" s="141"/>
      <c r="O601" s="141"/>
      <c r="P601" s="141"/>
      <c r="Q601" s="141"/>
      <c r="R601" s="141"/>
      <c r="S601" s="141"/>
      <c r="T601" s="141"/>
      <c r="U601" s="142"/>
    </row>
    <row r="602" spans="1:21">
      <c r="A602" s="1">
        <v>601</v>
      </c>
      <c r="D602" s="16"/>
      <c r="E602" s="17"/>
      <c r="F602" s="17"/>
      <c r="G602" s="17"/>
      <c r="L602" s="140"/>
      <c r="M602" s="141"/>
      <c r="N602" s="141"/>
      <c r="O602" s="141"/>
      <c r="P602" s="141"/>
      <c r="Q602" s="141"/>
      <c r="R602" s="141"/>
      <c r="S602" s="141"/>
      <c r="T602" s="141"/>
      <c r="U602" s="142"/>
    </row>
    <row r="603" spans="1:21">
      <c r="A603" s="1">
        <v>602</v>
      </c>
      <c r="D603" s="16"/>
      <c r="E603" s="17"/>
      <c r="F603" s="17"/>
      <c r="G603" s="17"/>
      <c r="L603" s="140"/>
      <c r="M603" s="141"/>
      <c r="N603" s="141"/>
      <c r="O603" s="141"/>
      <c r="P603" s="141"/>
      <c r="Q603" s="141"/>
      <c r="R603" s="141"/>
      <c r="S603" s="141"/>
      <c r="T603" s="141"/>
      <c r="U603" s="142"/>
    </row>
    <row r="604" spans="1:21">
      <c r="A604" s="1">
        <v>603</v>
      </c>
      <c r="D604" s="16"/>
      <c r="E604" s="17"/>
      <c r="F604" s="17"/>
      <c r="G604" s="17"/>
      <c r="L604" s="140"/>
      <c r="M604" s="141"/>
      <c r="N604" s="141"/>
      <c r="O604" s="141"/>
      <c r="P604" s="141"/>
      <c r="Q604" s="141"/>
      <c r="R604" s="141"/>
      <c r="S604" s="141"/>
      <c r="T604" s="141"/>
      <c r="U604" s="142"/>
    </row>
    <row r="605" spans="1:21">
      <c r="A605" s="1">
        <v>604</v>
      </c>
      <c r="D605" s="16"/>
      <c r="E605" s="17"/>
      <c r="F605" s="17"/>
      <c r="G605" s="17"/>
      <c r="L605" s="140"/>
      <c r="M605" s="141"/>
      <c r="N605" s="141"/>
      <c r="O605" s="141"/>
      <c r="P605" s="141"/>
      <c r="Q605" s="141"/>
      <c r="R605" s="141"/>
      <c r="S605" s="141"/>
      <c r="T605" s="141"/>
      <c r="U605" s="142"/>
    </row>
    <row r="606" spans="1:21">
      <c r="A606" s="1">
        <v>605</v>
      </c>
      <c r="D606" s="16"/>
      <c r="E606" s="17"/>
      <c r="F606" s="17"/>
      <c r="G606" s="17"/>
      <c r="L606" s="140"/>
      <c r="M606" s="141"/>
      <c r="N606" s="141"/>
      <c r="O606" s="141"/>
      <c r="P606" s="141"/>
      <c r="Q606" s="141"/>
      <c r="R606" s="141"/>
      <c r="S606" s="141"/>
      <c r="T606" s="141"/>
      <c r="U606" s="142"/>
    </row>
    <row r="607" spans="1:21">
      <c r="A607" s="1">
        <v>606</v>
      </c>
      <c r="D607" s="16"/>
      <c r="E607" s="17"/>
      <c r="F607" s="17"/>
      <c r="G607" s="17"/>
      <c r="L607" s="140"/>
      <c r="M607" s="141"/>
      <c r="N607" s="141"/>
      <c r="O607" s="141"/>
      <c r="P607" s="141"/>
      <c r="Q607" s="141"/>
      <c r="R607" s="141"/>
      <c r="S607" s="141"/>
      <c r="T607" s="141"/>
      <c r="U607" s="142"/>
    </row>
    <row r="608" spans="1:21">
      <c r="A608" s="1">
        <v>607</v>
      </c>
      <c r="D608" s="16"/>
      <c r="E608" s="17"/>
      <c r="F608" s="17"/>
      <c r="G608" s="17"/>
      <c r="L608" s="140"/>
      <c r="M608" s="141"/>
      <c r="N608" s="141"/>
      <c r="O608" s="141"/>
      <c r="P608" s="141"/>
      <c r="Q608" s="141"/>
      <c r="R608" s="141"/>
      <c r="S608" s="141"/>
      <c r="T608" s="141"/>
      <c r="U608" s="142"/>
    </row>
    <row r="609" spans="1:21">
      <c r="A609" s="1">
        <v>608</v>
      </c>
      <c r="D609" s="16"/>
      <c r="E609" s="17"/>
      <c r="F609" s="17"/>
      <c r="G609" s="17"/>
      <c r="L609" s="140"/>
      <c r="M609" s="141"/>
      <c r="N609" s="141"/>
      <c r="O609" s="141"/>
      <c r="P609" s="141"/>
      <c r="Q609" s="141"/>
      <c r="R609" s="141"/>
      <c r="S609" s="141"/>
      <c r="T609" s="141"/>
      <c r="U609" s="142"/>
    </row>
    <row r="610" spans="1:21">
      <c r="A610" s="1">
        <v>609</v>
      </c>
      <c r="D610" s="16"/>
      <c r="E610" s="17"/>
      <c r="F610" s="17"/>
      <c r="G610" s="17"/>
      <c r="L610" s="140"/>
      <c r="M610" s="141"/>
      <c r="N610" s="141"/>
      <c r="O610" s="141"/>
      <c r="P610" s="141"/>
      <c r="Q610" s="141"/>
      <c r="R610" s="141"/>
      <c r="S610" s="141"/>
      <c r="T610" s="141"/>
      <c r="U610" s="142"/>
    </row>
    <row r="611" spans="1:21">
      <c r="A611" s="1">
        <v>610</v>
      </c>
      <c r="D611" s="16"/>
      <c r="E611" s="17"/>
      <c r="F611" s="17"/>
      <c r="G611" s="17"/>
      <c r="L611" s="140"/>
      <c r="M611" s="141"/>
      <c r="N611" s="141"/>
      <c r="O611" s="141"/>
      <c r="P611" s="141"/>
      <c r="Q611" s="141"/>
      <c r="R611" s="141"/>
      <c r="S611" s="141"/>
      <c r="T611" s="141"/>
      <c r="U611" s="142"/>
    </row>
    <row r="612" spans="1:21">
      <c r="A612" s="1">
        <v>611</v>
      </c>
      <c r="D612" s="16"/>
      <c r="E612" s="17"/>
      <c r="F612" s="17"/>
      <c r="G612" s="17"/>
      <c r="L612" s="140"/>
      <c r="M612" s="141"/>
      <c r="N612" s="141"/>
      <c r="O612" s="141"/>
      <c r="P612" s="141"/>
      <c r="Q612" s="141"/>
      <c r="R612" s="141"/>
      <c r="S612" s="141"/>
      <c r="T612" s="141"/>
      <c r="U612" s="142"/>
    </row>
    <row r="613" spans="1:21">
      <c r="A613" s="1">
        <v>612</v>
      </c>
      <c r="D613" s="16"/>
      <c r="E613" s="17"/>
      <c r="F613" s="17"/>
      <c r="G613" s="17"/>
      <c r="L613" s="140"/>
      <c r="M613" s="141"/>
      <c r="N613" s="141"/>
      <c r="O613" s="141"/>
      <c r="P613" s="141"/>
      <c r="Q613" s="141"/>
      <c r="R613" s="141"/>
      <c r="S613" s="141"/>
      <c r="T613" s="141"/>
      <c r="U613" s="142"/>
    </row>
    <row r="614" spans="1:21">
      <c r="A614" s="1">
        <v>613</v>
      </c>
      <c r="D614" s="16"/>
      <c r="E614" s="17"/>
      <c r="F614" s="17"/>
      <c r="G614" s="17"/>
      <c r="L614" s="140"/>
      <c r="M614" s="141"/>
      <c r="N614" s="141"/>
      <c r="O614" s="141"/>
      <c r="P614" s="141"/>
      <c r="Q614" s="141"/>
      <c r="R614" s="141"/>
      <c r="S614" s="141"/>
      <c r="T614" s="141"/>
      <c r="U614" s="142"/>
    </row>
    <row r="615" spans="1:21">
      <c r="A615" s="1">
        <v>614</v>
      </c>
      <c r="D615" s="16"/>
      <c r="E615" s="17"/>
      <c r="F615" s="17"/>
      <c r="G615" s="17"/>
      <c r="L615" s="140"/>
      <c r="M615" s="141"/>
      <c r="N615" s="141"/>
      <c r="O615" s="141"/>
      <c r="P615" s="141"/>
      <c r="Q615" s="141"/>
      <c r="R615" s="141"/>
      <c r="S615" s="141"/>
      <c r="T615" s="141"/>
      <c r="U615" s="142"/>
    </row>
    <row r="616" spans="1:21">
      <c r="A616" s="1">
        <v>615</v>
      </c>
      <c r="D616" s="16"/>
      <c r="E616" s="17"/>
      <c r="F616" s="17"/>
      <c r="G616" s="17"/>
      <c r="L616" s="140"/>
      <c r="M616" s="141"/>
      <c r="N616" s="141"/>
      <c r="O616" s="141"/>
      <c r="P616" s="141"/>
      <c r="Q616" s="141"/>
      <c r="R616" s="141"/>
      <c r="S616" s="141"/>
      <c r="T616" s="141"/>
      <c r="U616" s="142"/>
    </row>
    <row r="617" spans="1:21">
      <c r="A617" s="1">
        <v>616</v>
      </c>
      <c r="D617" s="16"/>
      <c r="E617" s="17"/>
      <c r="F617" s="17"/>
      <c r="G617" s="17"/>
      <c r="L617" s="140"/>
      <c r="M617" s="141"/>
      <c r="N617" s="141"/>
      <c r="O617" s="141"/>
      <c r="P617" s="141"/>
      <c r="Q617" s="141"/>
      <c r="R617" s="141"/>
      <c r="S617" s="141"/>
      <c r="T617" s="141"/>
      <c r="U617" s="142"/>
    </row>
    <row r="618" spans="1:21">
      <c r="A618" s="1">
        <v>617</v>
      </c>
      <c r="D618" s="16"/>
      <c r="E618" s="17"/>
      <c r="F618" s="17"/>
      <c r="G618" s="17"/>
      <c r="L618" s="140"/>
      <c r="M618" s="141"/>
      <c r="N618" s="141"/>
      <c r="O618" s="141"/>
      <c r="P618" s="141"/>
      <c r="Q618" s="141"/>
      <c r="R618" s="141"/>
      <c r="S618" s="141"/>
      <c r="T618" s="141"/>
      <c r="U618" s="142"/>
    </row>
    <row r="619" spans="1:21">
      <c r="A619" s="1">
        <v>618</v>
      </c>
      <c r="D619" s="16"/>
      <c r="E619" s="17"/>
      <c r="F619" s="17"/>
      <c r="G619" s="17"/>
      <c r="L619" s="140"/>
      <c r="M619" s="141"/>
      <c r="N619" s="141"/>
      <c r="O619" s="141"/>
      <c r="P619" s="141"/>
      <c r="Q619" s="141"/>
      <c r="R619" s="141"/>
      <c r="S619" s="141"/>
      <c r="T619" s="141"/>
      <c r="U619" s="142"/>
    </row>
    <row r="620" spans="1:21">
      <c r="A620" s="1">
        <v>619</v>
      </c>
      <c r="D620" s="16"/>
      <c r="E620" s="17"/>
      <c r="F620" s="17"/>
      <c r="G620" s="17"/>
      <c r="L620" s="140"/>
      <c r="M620" s="141"/>
      <c r="N620" s="141"/>
      <c r="O620" s="141"/>
      <c r="P620" s="141"/>
      <c r="Q620" s="141"/>
      <c r="R620" s="141"/>
      <c r="S620" s="141"/>
      <c r="T620" s="141"/>
      <c r="U620" s="142"/>
    </row>
    <row r="621" spans="1:21">
      <c r="A621" s="1">
        <v>620</v>
      </c>
      <c r="D621" s="16"/>
      <c r="E621" s="17"/>
      <c r="F621" s="17"/>
      <c r="G621" s="17"/>
      <c r="L621" s="140"/>
      <c r="M621" s="141"/>
      <c r="N621" s="141"/>
      <c r="O621" s="141"/>
      <c r="P621" s="141"/>
      <c r="Q621" s="141"/>
      <c r="R621" s="141"/>
      <c r="S621" s="141"/>
      <c r="T621" s="141"/>
      <c r="U621" s="142"/>
    </row>
    <row r="622" spans="1:21">
      <c r="A622" s="1">
        <v>621</v>
      </c>
      <c r="D622" s="16"/>
      <c r="E622" s="17"/>
      <c r="F622" s="17"/>
      <c r="G622" s="17"/>
      <c r="L622" s="140"/>
      <c r="M622" s="141"/>
      <c r="N622" s="141"/>
      <c r="O622" s="141"/>
      <c r="P622" s="141"/>
      <c r="Q622" s="141"/>
      <c r="R622" s="141"/>
      <c r="S622" s="141"/>
      <c r="T622" s="141"/>
      <c r="U622" s="142"/>
    </row>
    <row r="623" spans="1:21">
      <c r="A623" s="1">
        <v>622</v>
      </c>
      <c r="D623" s="16"/>
      <c r="E623" s="17"/>
      <c r="F623" s="17"/>
      <c r="G623" s="17"/>
      <c r="L623" s="140"/>
      <c r="M623" s="141"/>
      <c r="N623" s="141"/>
      <c r="O623" s="141"/>
      <c r="P623" s="141"/>
      <c r="Q623" s="141"/>
      <c r="R623" s="141"/>
      <c r="S623" s="141"/>
      <c r="T623" s="141"/>
      <c r="U623" s="142"/>
    </row>
    <row r="624" spans="1:21">
      <c r="A624" s="1">
        <v>623</v>
      </c>
      <c r="D624" s="16"/>
      <c r="E624" s="17"/>
      <c r="F624" s="17"/>
      <c r="G624" s="17"/>
      <c r="L624" s="140"/>
      <c r="M624" s="141"/>
      <c r="N624" s="141"/>
      <c r="O624" s="141"/>
      <c r="P624" s="141"/>
      <c r="Q624" s="141"/>
      <c r="R624" s="141"/>
      <c r="S624" s="141"/>
      <c r="T624" s="141"/>
      <c r="U624" s="142"/>
    </row>
    <row r="625" spans="1:21">
      <c r="A625" s="1">
        <v>624</v>
      </c>
      <c r="D625" s="16"/>
      <c r="E625" s="17"/>
      <c r="F625" s="17"/>
      <c r="G625" s="17"/>
      <c r="L625" s="140"/>
      <c r="M625" s="141"/>
      <c r="N625" s="141"/>
      <c r="O625" s="141"/>
      <c r="P625" s="141"/>
      <c r="Q625" s="141"/>
      <c r="R625" s="141"/>
      <c r="S625" s="141"/>
      <c r="T625" s="141"/>
      <c r="U625" s="142"/>
    </row>
    <row r="626" spans="1:21">
      <c r="A626" s="1">
        <v>625</v>
      </c>
      <c r="D626" s="16"/>
      <c r="E626" s="17"/>
      <c r="F626" s="17"/>
      <c r="G626" s="17"/>
      <c r="L626" s="140"/>
      <c r="M626" s="141"/>
      <c r="N626" s="141"/>
      <c r="O626" s="141"/>
      <c r="P626" s="141"/>
      <c r="Q626" s="141"/>
      <c r="R626" s="141"/>
      <c r="S626" s="141"/>
      <c r="T626" s="141"/>
      <c r="U626" s="142"/>
    </row>
    <row r="627" spans="1:21">
      <c r="A627" s="1">
        <v>626</v>
      </c>
      <c r="D627" s="16"/>
      <c r="E627" s="17"/>
      <c r="F627" s="17"/>
      <c r="G627" s="17"/>
      <c r="L627" s="140"/>
      <c r="M627" s="141"/>
      <c r="N627" s="141"/>
      <c r="O627" s="141"/>
      <c r="P627" s="141"/>
      <c r="Q627" s="141"/>
      <c r="R627" s="141"/>
      <c r="S627" s="141"/>
      <c r="T627" s="141"/>
      <c r="U627" s="142"/>
    </row>
    <row r="628" spans="1:21">
      <c r="A628" s="1">
        <v>627</v>
      </c>
      <c r="D628" s="16"/>
      <c r="E628" s="17"/>
      <c r="F628" s="17"/>
      <c r="G628" s="17"/>
      <c r="L628" s="140"/>
      <c r="M628" s="141"/>
      <c r="N628" s="141"/>
      <c r="O628" s="141"/>
      <c r="P628" s="141"/>
      <c r="Q628" s="141"/>
      <c r="R628" s="141"/>
      <c r="S628" s="141"/>
      <c r="T628" s="141"/>
      <c r="U628" s="142"/>
    </row>
    <row r="629" spans="1:21">
      <c r="A629" s="1">
        <v>628</v>
      </c>
      <c r="D629" s="16"/>
      <c r="E629" s="17"/>
      <c r="F629" s="17"/>
      <c r="G629" s="17"/>
      <c r="L629" s="140"/>
      <c r="M629" s="141"/>
      <c r="N629" s="141"/>
      <c r="O629" s="141"/>
      <c r="P629" s="141"/>
      <c r="Q629" s="141"/>
      <c r="R629" s="141"/>
      <c r="S629" s="141"/>
      <c r="T629" s="141"/>
      <c r="U629" s="142"/>
    </row>
    <row r="630" spans="1:21">
      <c r="A630" s="1">
        <v>629</v>
      </c>
      <c r="D630" s="16"/>
      <c r="E630" s="17"/>
      <c r="F630" s="17"/>
      <c r="G630" s="17"/>
      <c r="L630" s="140"/>
      <c r="M630" s="141"/>
      <c r="N630" s="141"/>
      <c r="O630" s="141"/>
      <c r="P630" s="141"/>
      <c r="Q630" s="141"/>
      <c r="R630" s="141"/>
      <c r="S630" s="141"/>
      <c r="T630" s="141"/>
      <c r="U630" s="142"/>
    </row>
    <row r="631" spans="1:21">
      <c r="A631" s="1">
        <v>630</v>
      </c>
      <c r="D631" s="16"/>
      <c r="E631" s="17"/>
      <c r="F631" s="17"/>
      <c r="G631" s="17"/>
      <c r="L631" s="140"/>
      <c r="M631" s="141"/>
      <c r="N631" s="141"/>
      <c r="O631" s="141"/>
      <c r="P631" s="141"/>
      <c r="Q631" s="141"/>
      <c r="R631" s="141"/>
      <c r="S631" s="141"/>
      <c r="T631" s="141"/>
      <c r="U631" s="142"/>
    </row>
    <row r="632" spans="1:21">
      <c r="A632" s="1">
        <v>631</v>
      </c>
      <c r="D632" s="16"/>
      <c r="E632" s="17"/>
      <c r="F632" s="17"/>
      <c r="G632" s="17"/>
      <c r="L632" s="140"/>
      <c r="M632" s="141"/>
      <c r="N632" s="141"/>
      <c r="O632" s="141"/>
      <c r="P632" s="141"/>
      <c r="Q632" s="141"/>
      <c r="R632" s="141"/>
      <c r="S632" s="141"/>
      <c r="T632" s="141"/>
      <c r="U632" s="142"/>
    </row>
    <row r="633" spans="1:21">
      <c r="A633" s="1">
        <v>632</v>
      </c>
      <c r="D633" s="16"/>
      <c r="E633" s="17"/>
      <c r="F633" s="17"/>
      <c r="G633" s="17"/>
      <c r="L633" s="140"/>
      <c r="M633" s="141"/>
      <c r="N633" s="141"/>
      <c r="O633" s="141"/>
      <c r="P633" s="141"/>
      <c r="Q633" s="141"/>
      <c r="R633" s="141"/>
      <c r="S633" s="141"/>
      <c r="T633" s="141"/>
      <c r="U633" s="142"/>
    </row>
    <row r="634" spans="1:21">
      <c r="A634" s="1">
        <v>633</v>
      </c>
      <c r="D634" s="16"/>
      <c r="E634" s="17"/>
      <c r="F634" s="17"/>
      <c r="G634" s="17"/>
      <c r="L634" s="140"/>
      <c r="M634" s="141"/>
      <c r="N634" s="141"/>
      <c r="O634" s="141"/>
      <c r="P634" s="141"/>
      <c r="Q634" s="141"/>
      <c r="R634" s="141"/>
      <c r="S634" s="141"/>
      <c r="T634" s="141"/>
      <c r="U634" s="142"/>
    </row>
    <row r="635" spans="1:21">
      <c r="A635" s="1">
        <v>634</v>
      </c>
      <c r="D635" s="16"/>
      <c r="E635" s="17"/>
      <c r="F635" s="17"/>
      <c r="G635" s="17"/>
      <c r="L635" s="140"/>
      <c r="M635" s="141"/>
      <c r="N635" s="141"/>
      <c r="O635" s="141"/>
      <c r="P635" s="141"/>
      <c r="Q635" s="141"/>
      <c r="R635" s="141"/>
      <c r="S635" s="141"/>
      <c r="T635" s="141"/>
      <c r="U635" s="142"/>
    </row>
    <row r="636" spans="1:21">
      <c r="A636" s="1">
        <v>635</v>
      </c>
      <c r="D636" s="16"/>
      <c r="E636" s="17"/>
      <c r="F636" s="17"/>
      <c r="G636" s="17"/>
      <c r="L636" s="140"/>
      <c r="M636" s="141"/>
      <c r="N636" s="141"/>
      <c r="O636" s="141"/>
      <c r="P636" s="141"/>
      <c r="Q636" s="141"/>
      <c r="R636" s="141"/>
      <c r="S636" s="141"/>
      <c r="T636" s="141"/>
      <c r="U636" s="142"/>
    </row>
    <row r="637" spans="1:21">
      <c r="A637" s="1">
        <v>636</v>
      </c>
      <c r="D637" s="16"/>
      <c r="E637" s="17"/>
      <c r="F637" s="17"/>
      <c r="G637" s="17"/>
      <c r="L637" s="140"/>
      <c r="M637" s="141"/>
      <c r="N637" s="141"/>
      <c r="O637" s="141"/>
      <c r="P637" s="141"/>
      <c r="Q637" s="141"/>
      <c r="R637" s="141"/>
      <c r="S637" s="141"/>
      <c r="T637" s="141"/>
      <c r="U637" s="142"/>
    </row>
    <row r="638" spans="1:21">
      <c r="A638" s="1">
        <v>637</v>
      </c>
      <c r="D638" s="16"/>
      <c r="E638" s="17"/>
      <c r="F638" s="17"/>
      <c r="G638" s="17"/>
      <c r="L638" s="140"/>
      <c r="M638" s="141"/>
      <c r="N638" s="141"/>
      <c r="O638" s="141"/>
      <c r="P638" s="141"/>
      <c r="Q638" s="141"/>
      <c r="R638" s="141"/>
      <c r="S638" s="141"/>
      <c r="T638" s="141"/>
      <c r="U638" s="142"/>
    </row>
    <row r="639" spans="1:21">
      <c r="A639" s="1">
        <v>638</v>
      </c>
      <c r="D639" s="16"/>
      <c r="E639" s="17"/>
      <c r="F639" s="17"/>
      <c r="G639" s="17"/>
      <c r="L639" s="140"/>
      <c r="M639" s="141"/>
      <c r="N639" s="141"/>
      <c r="O639" s="141"/>
      <c r="P639" s="141"/>
      <c r="Q639" s="141"/>
      <c r="R639" s="141"/>
      <c r="S639" s="141"/>
      <c r="T639" s="141"/>
      <c r="U639" s="142"/>
    </row>
    <row r="640" spans="1:21">
      <c r="A640" s="1">
        <v>639</v>
      </c>
      <c r="D640" s="16"/>
      <c r="E640" s="17"/>
      <c r="F640" s="17"/>
      <c r="G640" s="17"/>
      <c r="L640" s="140"/>
      <c r="M640" s="141"/>
      <c r="N640" s="141"/>
      <c r="O640" s="141"/>
      <c r="P640" s="141"/>
      <c r="Q640" s="141"/>
      <c r="R640" s="141"/>
      <c r="S640" s="141"/>
      <c r="T640" s="141"/>
      <c r="U640" s="142"/>
    </row>
    <row r="641" spans="1:21">
      <c r="A641" s="1">
        <v>640</v>
      </c>
      <c r="D641" s="16"/>
      <c r="E641" s="17"/>
      <c r="F641" s="17"/>
      <c r="G641" s="17"/>
      <c r="L641" s="140"/>
      <c r="M641" s="141"/>
      <c r="N641" s="141"/>
      <c r="O641" s="141"/>
      <c r="P641" s="141"/>
      <c r="Q641" s="141"/>
      <c r="R641" s="141"/>
      <c r="S641" s="141"/>
      <c r="T641" s="141"/>
      <c r="U641" s="142"/>
    </row>
    <row r="642" spans="1:21">
      <c r="A642" s="1">
        <v>641</v>
      </c>
      <c r="D642" s="16"/>
      <c r="E642" s="17"/>
      <c r="F642" s="17"/>
      <c r="G642" s="17"/>
      <c r="L642" s="140"/>
      <c r="M642" s="141"/>
      <c r="N642" s="141"/>
      <c r="O642" s="141"/>
      <c r="P642" s="141"/>
      <c r="Q642" s="141"/>
      <c r="R642" s="141"/>
      <c r="S642" s="141"/>
      <c r="T642" s="141"/>
      <c r="U642" s="142"/>
    </row>
    <row r="643" spans="1:21">
      <c r="A643" s="1">
        <v>642</v>
      </c>
      <c r="D643" s="16"/>
      <c r="E643" s="17"/>
      <c r="F643" s="17"/>
      <c r="G643" s="17"/>
      <c r="L643" s="140"/>
      <c r="M643" s="141"/>
      <c r="N643" s="141"/>
      <c r="O643" s="141"/>
      <c r="P643" s="141"/>
      <c r="Q643" s="141"/>
      <c r="R643" s="141"/>
      <c r="S643" s="141"/>
      <c r="T643" s="141"/>
      <c r="U643" s="142"/>
    </row>
    <row r="644" spans="1:21">
      <c r="A644" s="1">
        <v>643</v>
      </c>
      <c r="D644" s="16"/>
      <c r="E644" s="17"/>
      <c r="F644" s="17"/>
      <c r="G644" s="17"/>
      <c r="L644" s="140"/>
      <c r="M644" s="141"/>
      <c r="N644" s="141"/>
      <c r="O644" s="141"/>
      <c r="P644" s="141"/>
      <c r="Q644" s="141"/>
      <c r="R644" s="141"/>
      <c r="S644" s="141"/>
      <c r="T644" s="141"/>
      <c r="U644" s="142"/>
    </row>
    <row r="645" spans="1:21">
      <c r="A645" s="1">
        <v>644</v>
      </c>
      <c r="D645" s="16"/>
      <c r="E645" s="17"/>
      <c r="F645" s="17"/>
      <c r="G645" s="17"/>
      <c r="L645" s="140"/>
      <c r="M645" s="141"/>
      <c r="N645" s="141"/>
      <c r="O645" s="141"/>
      <c r="P645" s="141"/>
      <c r="Q645" s="141"/>
      <c r="R645" s="141"/>
      <c r="S645" s="141"/>
      <c r="T645" s="141"/>
      <c r="U645" s="142"/>
    </row>
    <row r="646" spans="1:21">
      <c r="A646" s="1">
        <v>645</v>
      </c>
      <c r="D646" s="16"/>
      <c r="E646" s="17"/>
      <c r="F646" s="17"/>
      <c r="G646" s="17"/>
      <c r="L646" s="140"/>
      <c r="M646" s="141"/>
      <c r="N646" s="141"/>
      <c r="O646" s="141"/>
      <c r="P646" s="141"/>
      <c r="Q646" s="141"/>
      <c r="R646" s="141"/>
      <c r="S646" s="141"/>
      <c r="T646" s="141"/>
      <c r="U646" s="142"/>
    </row>
    <row r="647" spans="1:21">
      <c r="A647" s="1">
        <v>646</v>
      </c>
      <c r="D647" s="16"/>
      <c r="E647" s="17"/>
      <c r="F647" s="17"/>
      <c r="G647" s="17"/>
      <c r="L647" s="140"/>
      <c r="M647" s="141"/>
      <c r="N647" s="141"/>
      <c r="O647" s="141"/>
      <c r="P647" s="141"/>
      <c r="Q647" s="141"/>
      <c r="R647" s="141"/>
      <c r="S647" s="141"/>
      <c r="T647" s="141"/>
      <c r="U647" s="142"/>
    </row>
    <row r="648" spans="1:21">
      <c r="A648" s="1">
        <v>647</v>
      </c>
      <c r="D648" s="16"/>
      <c r="E648" s="17"/>
      <c r="F648" s="17"/>
      <c r="G648" s="17"/>
      <c r="L648" s="140"/>
      <c r="M648" s="141"/>
      <c r="N648" s="141"/>
      <c r="O648" s="141"/>
      <c r="P648" s="141"/>
      <c r="Q648" s="141"/>
      <c r="R648" s="141"/>
      <c r="S648" s="141"/>
      <c r="T648" s="141"/>
      <c r="U648" s="142"/>
    </row>
    <row r="649" spans="1:21">
      <c r="A649" s="1">
        <v>648</v>
      </c>
      <c r="D649" s="16"/>
      <c r="E649" s="17"/>
      <c r="F649" s="17"/>
      <c r="G649" s="17"/>
      <c r="L649" s="140"/>
      <c r="M649" s="141"/>
      <c r="N649" s="141"/>
      <c r="O649" s="141"/>
      <c r="P649" s="141"/>
      <c r="Q649" s="141"/>
      <c r="R649" s="141"/>
      <c r="S649" s="141"/>
      <c r="T649" s="141"/>
      <c r="U649" s="142"/>
    </row>
    <row r="650" spans="1:21">
      <c r="A650" s="1">
        <v>649</v>
      </c>
      <c r="D650" s="16"/>
      <c r="E650" s="17"/>
      <c r="F650" s="17"/>
      <c r="G650" s="17"/>
      <c r="L650" s="140"/>
      <c r="M650" s="141"/>
      <c r="N650" s="141"/>
      <c r="O650" s="141"/>
      <c r="P650" s="141"/>
      <c r="Q650" s="141"/>
      <c r="R650" s="141"/>
      <c r="S650" s="141"/>
      <c r="T650" s="141"/>
      <c r="U650" s="142"/>
    </row>
    <row r="651" spans="1:21">
      <c r="A651" s="1">
        <v>650</v>
      </c>
      <c r="D651" s="16"/>
      <c r="E651" s="17"/>
      <c r="F651" s="17"/>
      <c r="G651" s="17"/>
      <c r="L651" s="140"/>
      <c r="M651" s="141"/>
      <c r="N651" s="141"/>
      <c r="O651" s="141"/>
      <c r="P651" s="141"/>
      <c r="Q651" s="141"/>
      <c r="R651" s="141"/>
      <c r="S651" s="141"/>
      <c r="T651" s="141"/>
      <c r="U651" s="142"/>
    </row>
    <row r="652" spans="1:21">
      <c r="A652" s="1">
        <v>651</v>
      </c>
      <c r="D652" s="16"/>
      <c r="E652" s="17"/>
      <c r="F652" s="17"/>
      <c r="G652" s="17"/>
      <c r="L652" s="140"/>
      <c r="M652" s="141"/>
      <c r="N652" s="141"/>
      <c r="O652" s="141"/>
      <c r="P652" s="141"/>
      <c r="Q652" s="141"/>
      <c r="R652" s="141"/>
      <c r="S652" s="141"/>
      <c r="T652" s="141"/>
      <c r="U652" s="142"/>
    </row>
    <row r="653" spans="1:21">
      <c r="A653" s="1">
        <v>652</v>
      </c>
      <c r="D653" s="16"/>
      <c r="E653" s="17"/>
      <c r="F653" s="17"/>
      <c r="G653" s="17"/>
      <c r="L653" s="140"/>
      <c r="M653" s="141"/>
      <c r="N653" s="141"/>
      <c r="O653" s="141"/>
      <c r="P653" s="141"/>
      <c r="Q653" s="141"/>
      <c r="R653" s="141"/>
      <c r="S653" s="141"/>
      <c r="T653" s="141"/>
      <c r="U653" s="142"/>
    </row>
    <row r="654" spans="1:21">
      <c r="A654" s="1">
        <v>653</v>
      </c>
      <c r="D654" s="16"/>
      <c r="E654" s="17"/>
      <c r="F654" s="17"/>
      <c r="G654" s="17"/>
      <c r="L654" s="140"/>
      <c r="M654" s="141"/>
      <c r="N654" s="141"/>
      <c r="O654" s="141"/>
      <c r="P654" s="141"/>
      <c r="Q654" s="141"/>
      <c r="R654" s="141"/>
      <c r="S654" s="141"/>
      <c r="T654" s="141"/>
      <c r="U654" s="142"/>
    </row>
    <row r="655" spans="1:21">
      <c r="A655" s="1">
        <v>654</v>
      </c>
      <c r="D655" s="16"/>
      <c r="E655" s="17"/>
      <c r="F655" s="17"/>
      <c r="G655" s="17"/>
      <c r="L655" s="140"/>
      <c r="M655" s="141"/>
      <c r="N655" s="141"/>
      <c r="O655" s="141"/>
      <c r="P655" s="141"/>
      <c r="Q655" s="141"/>
      <c r="R655" s="141"/>
      <c r="S655" s="141"/>
      <c r="T655" s="141"/>
      <c r="U655" s="142"/>
    </row>
    <row r="656" spans="1:21">
      <c r="A656" s="1">
        <v>655</v>
      </c>
      <c r="D656" s="16"/>
      <c r="E656" s="17"/>
      <c r="F656" s="17"/>
      <c r="G656" s="17"/>
      <c r="L656" s="140"/>
      <c r="M656" s="141"/>
      <c r="N656" s="141"/>
      <c r="O656" s="141"/>
      <c r="P656" s="141"/>
      <c r="Q656" s="141"/>
      <c r="R656" s="141"/>
      <c r="S656" s="141"/>
      <c r="T656" s="141"/>
      <c r="U656" s="142"/>
    </row>
    <row r="657" spans="1:21">
      <c r="A657" s="1">
        <v>656</v>
      </c>
      <c r="D657" s="16"/>
      <c r="E657" s="17"/>
      <c r="F657" s="17"/>
      <c r="G657" s="17"/>
      <c r="L657" s="140"/>
      <c r="M657" s="141"/>
      <c r="N657" s="141"/>
      <c r="O657" s="141"/>
      <c r="P657" s="141"/>
      <c r="Q657" s="141"/>
      <c r="R657" s="141"/>
      <c r="S657" s="141"/>
      <c r="T657" s="141"/>
      <c r="U657" s="142"/>
    </row>
    <row r="658" spans="1:21">
      <c r="A658" s="1">
        <v>657</v>
      </c>
      <c r="D658" s="16"/>
      <c r="E658" s="17"/>
      <c r="F658" s="17"/>
      <c r="G658" s="17"/>
      <c r="L658" s="140"/>
      <c r="M658" s="141"/>
      <c r="N658" s="141"/>
      <c r="O658" s="141"/>
      <c r="P658" s="141"/>
      <c r="Q658" s="141"/>
      <c r="R658" s="141"/>
      <c r="S658" s="141"/>
      <c r="T658" s="141"/>
      <c r="U658" s="142"/>
    </row>
    <row r="659" spans="1:21">
      <c r="A659" s="1">
        <v>658</v>
      </c>
      <c r="D659" s="16"/>
      <c r="E659" s="17"/>
      <c r="F659" s="17"/>
      <c r="G659" s="17"/>
      <c r="L659" s="140"/>
      <c r="M659" s="141"/>
      <c r="N659" s="141"/>
      <c r="O659" s="141"/>
      <c r="P659" s="141"/>
      <c r="Q659" s="141"/>
      <c r="R659" s="141"/>
      <c r="S659" s="141"/>
      <c r="T659" s="141"/>
      <c r="U659" s="142"/>
    </row>
    <row r="660" spans="1:21">
      <c r="A660" s="1">
        <v>659</v>
      </c>
      <c r="D660" s="16"/>
      <c r="E660" s="17"/>
      <c r="F660" s="17"/>
      <c r="G660" s="17"/>
      <c r="L660" s="140"/>
      <c r="M660" s="141"/>
      <c r="N660" s="141"/>
      <c r="O660" s="141"/>
      <c r="P660" s="141"/>
      <c r="Q660" s="141"/>
      <c r="R660" s="141"/>
      <c r="S660" s="141"/>
      <c r="T660" s="141"/>
      <c r="U660" s="142"/>
    </row>
    <row r="661" spans="1:21">
      <c r="A661" s="1">
        <v>660</v>
      </c>
      <c r="D661" s="16"/>
      <c r="E661" s="17"/>
      <c r="F661" s="17"/>
      <c r="G661" s="17"/>
      <c r="L661" s="140"/>
      <c r="M661" s="141"/>
      <c r="N661" s="141"/>
      <c r="O661" s="141"/>
      <c r="P661" s="141"/>
      <c r="Q661" s="141"/>
      <c r="R661" s="141"/>
      <c r="S661" s="141"/>
      <c r="T661" s="141"/>
      <c r="U661" s="142"/>
    </row>
    <row r="662" spans="1:21">
      <c r="A662" s="1">
        <v>661</v>
      </c>
      <c r="D662" s="16"/>
      <c r="E662" s="17"/>
      <c r="F662" s="17"/>
      <c r="G662" s="17"/>
      <c r="L662" s="140"/>
      <c r="M662" s="141"/>
      <c r="N662" s="141"/>
      <c r="O662" s="141"/>
      <c r="P662" s="141"/>
      <c r="Q662" s="141"/>
      <c r="R662" s="141"/>
      <c r="S662" s="141"/>
      <c r="T662" s="141"/>
      <c r="U662" s="142"/>
    </row>
    <row r="663" spans="1:21">
      <c r="A663" s="1">
        <v>662</v>
      </c>
      <c r="D663" s="16"/>
      <c r="E663" s="17"/>
      <c r="F663" s="17"/>
      <c r="G663" s="17"/>
      <c r="L663" s="140"/>
      <c r="M663" s="141"/>
      <c r="N663" s="141"/>
      <c r="O663" s="141"/>
      <c r="P663" s="141"/>
      <c r="Q663" s="141"/>
      <c r="R663" s="141"/>
      <c r="S663" s="141"/>
      <c r="T663" s="141"/>
      <c r="U663" s="142"/>
    </row>
    <row r="664" spans="1:21">
      <c r="A664" s="1">
        <v>663</v>
      </c>
      <c r="D664" s="16"/>
      <c r="E664" s="17"/>
      <c r="F664" s="17"/>
      <c r="G664" s="17"/>
      <c r="L664" s="140"/>
      <c r="M664" s="141"/>
      <c r="N664" s="141"/>
      <c r="O664" s="141"/>
      <c r="P664" s="141"/>
      <c r="Q664" s="141"/>
      <c r="R664" s="141"/>
      <c r="S664" s="141"/>
      <c r="T664" s="141"/>
      <c r="U664" s="142"/>
    </row>
    <row r="665" spans="1:21">
      <c r="A665" s="1">
        <v>664</v>
      </c>
      <c r="D665" s="16"/>
      <c r="E665" s="17"/>
      <c r="F665" s="17"/>
      <c r="G665" s="17"/>
      <c r="L665" s="140"/>
      <c r="M665" s="141"/>
      <c r="N665" s="141"/>
      <c r="O665" s="141"/>
      <c r="P665" s="141"/>
      <c r="Q665" s="141"/>
      <c r="R665" s="141"/>
      <c r="S665" s="141"/>
      <c r="T665" s="141"/>
      <c r="U665" s="142"/>
    </row>
    <row r="666" spans="1:21">
      <c r="A666" s="1">
        <v>665</v>
      </c>
      <c r="D666" s="16"/>
      <c r="E666" s="17"/>
      <c r="F666" s="17"/>
      <c r="G666" s="17"/>
      <c r="L666" s="140"/>
      <c r="M666" s="141"/>
      <c r="N666" s="141"/>
      <c r="O666" s="141"/>
      <c r="P666" s="141"/>
      <c r="Q666" s="141"/>
      <c r="R666" s="141"/>
      <c r="S666" s="141"/>
      <c r="T666" s="141"/>
      <c r="U666" s="142"/>
    </row>
    <row r="667" spans="1:21">
      <c r="A667" s="1">
        <v>666</v>
      </c>
      <c r="D667" s="16"/>
      <c r="E667" s="17"/>
      <c r="F667" s="17"/>
      <c r="G667" s="17"/>
      <c r="L667" s="140"/>
      <c r="M667" s="141"/>
      <c r="N667" s="141"/>
      <c r="O667" s="141"/>
      <c r="P667" s="141"/>
      <c r="Q667" s="141"/>
      <c r="R667" s="141"/>
      <c r="S667" s="141"/>
      <c r="T667" s="141"/>
      <c r="U667" s="142"/>
    </row>
    <row r="668" spans="1:21">
      <c r="A668" s="1">
        <v>667</v>
      </c>
      <c r="D668" s="16"/>
      <c r="E668" s="17"/>
      <c r="F668" s="17"/>
      <c r="G668" s="17"/>
      <c r="L668" s="140"/>
      <c r="M668" s="141"/>
      <c r="N668" s="141"/>
      <c r="O668" s="141"/>
      <c r="P668" s="141"/>
      <c r="Q668" s="141"/>
      <c r="R668" s="141"/>
      <c r="S668" s="141"/>
      <c r="T668" s="141"/>
      <c r="U668" s="142"/>
    </row>
    <row r="669" spans="1:21">
      <c r="A669" s="1">
        <v>668</v>
      </c>
      <c r="D669" s="16"/>
      <c r="E669" s="17"/>
      <c r="F669" s="17"/>
      <c r="G669" s="17"/>
      <c r="L669" s="140"/>
      <c r="M669" s="141"/>
      <c r="N669" s="141"/>
      <c r="O669" s="141"/>
      <c r="P669" s="141"/>
      <c r="Q669" s="141"/>
      <c r="R669" s="141"/>
      <c r="S669" s="141"/>
      <c r="T669" s="141"/>
      <c r="U669" s="142"/>
    </row>
    <row r="670" spans="1:21">
      <c r="A670" s="1">
        <v>669</v>
      </c>
      <c r="D670" s="16"/>
      <c r="E670" s="17"/>
      <c r="F670" s="17"/>
      <c r="G670" s="17"/>
      <c r="L670" s="140"/>
      <c r="M670" s="141"/>
      <c r="N670" s="141"/>
      <c r="O670" s="141"/>
      <c r="P670" s="141"/>
      <c r="Q670" s="141"/>
      <c r="R670" s="141"/>
      <c r="S670" s="141"/>
      <c r="T670" s="141"/>
      <c r="U670" s="142"/>
    </row>
    <row r="671" spans="1:21">
      <c r="A671" s="1">
        <v>670</v>
      </c>
      <c r="D671" s="16"/>
      <c r="E671" s="17"/>
      <c r="F671" s="17"/>
      <c r="G671" s="17"/>
      <c r="L671" s="140"/>
      <c r="M671" s="141"/>
      <c r="N671" s="141"/>
      <c r="O671" s="141"/>
      <c r="P671" s="141"/>
      <c r="Q671" s="141"/>
      <c r="R671" s="141"/>
      <c r="S671" s="141"/>
      <c r="T671" s="141"/>
      <c r="U671" s="142"/>
    </row>
    <row r="672" spans="1:21">
      <c r="A672" s="1">
        <v>671</v>
      </c>
      <c r="D672" s="16"/>
      <c r="E672" s="17"/>
      <c r="F672" s="17"/>
      <c r="G672" s="17"/>
      <c r="L672" s="140"/>
      <c r="M672" s="141"/>
      <c r="N672" s="141"/>
      <c r="O672" s="141"/>
      <c r="P672" s="141"/>
      <c r="Q672" s="141"/>
      <c r="R672" s="141"/>
      <c r="S672" s="141"/>
      <c r="T672" s="141"/>
      <c r="U672" s="142"/>
    </row>
    <row r="673" spans="1:21">
      <c r="A673" s="1">
        <v>672</v>
      </c>
      <c r="D673" s="16"/>
      <c r="E673" s="17"/>
      <c r="F673" s="17"/>
      <c r="G673" s="17"/>
      <c r="L673" s="140"/>
      <c r="M673" s="141"/>
      <c r="N673" s="141"/>
      <c r="O673" s="141"/>
      <c r="P673" s="141"/>
      <c r="Q673" s="141"/>
      <c r="R673" s="141"/>
      <c r="S673" s="141"/>
      <c r="T673" s="141"/>
      <c r="U673" s="142"/>
    </row>
    <row r="674" spans="1:21">
      <c r="A674" s="1">
        <v>673</v>
      </c>
      <c r="D674" s="16"/>
      <c r="E674" s="17"/>
      <c r="F674" s="17"/>
      <c r="G674" s="17"/>
      <c r="L674" s="140"/>
      <c r="M674" s="141"/>
      <c r="N674" s="141"/>
      <c r="O674" s="141"/>
      <c r="P674" s="141"/>
      <c r="Q674" s="141"/>
      <c r="R674" s="141"/>
      <c r="S674" s="141"/>
      <c r="T674" s="141"/>
      <c r="U674" s="142"/>
    </row>
    <row r="675" spans="1:21">
      <c r="A675" s="1">
        <v>674</v>
      </c>
      <c r="D675" s="16"/>
      <c r="E675" s="17"/>
      <c r="F675" s="17"/>
      <c r="G675" s="17"/>
      <c r="L675" s="140"/>
      <c r="M675" s="141"/>
      <c r="N675" s="141"/>
      <c r="O675" s="141"/>
      <c r="P675" s="141"/>
      <c r="Q675" s="141"/>
      <c r="R675" s="141"/>
      <c r="S675" s="141"/>
      <c r="T675" s="141"/>
      <c r="U675" s="142"/>
    </row>
    <row r="676" spans="1:21">
      <c r="A676" s="1">
        <v>675</v>
      </c>
      <c r="D676" s="16"/>
      <c r="E676" s="17"/>
      <c r="F676" s="17"/>
      <c r="G676" s="17"/>
      <c r="L676" s="140"/>
      <c r="M676" s="141"/>
      <c r="N676" s="141"/>
      <c r="O676" s="141"/>
      <c r="P676" s="141"/>
      <c r="Q676" s="141"/>
      <c r="R676" s="141"/>
      <c r="S676" s="141"/>
      <c r="T676" s="141"/>
      <c r="U676" s="142"/>
    </row>
    <row r="677" spans="1:21">
      <c r="A677" s="1">
        <v>676</v>
      </c>
      <c r="D677" s="16"/>
      <c r="E677" s="17"/>
      <c r="F677" s="17"/>
      <c r="G677" s="17"/>
      <c r="L677" s="140"/>
      <c r="M677" s="141"/>
      <c r="N677" s="141"/>
      <c r="O677" s="141"/>
      <c r="P677" s="141"/>
      <c r="Q677" s="141"/>
      <c r="R677" s="141"/>
      <c r="S677" s="141"/>
      <c r="T677" s="141"/>
      <c r="U677" s="142"/>
    </row>
    <row r="678" spans="1:21">
      <c r="A678" s="1">
        <v>677</v>
      </c>
      <c r="D678" s="16"/>
      <c r="E678" s="17"/>
      <c r="F678" s="17"/>
      <c r="G678" s="17"/>
      <c r="L678" s="140"/>
      <c r="M678" s="141"/>
      <c r="N678" s="141"/>
      <c r="O678" s="141"/>
      <c r="P678" s="141"/>
      <c r="Q678" s="141"/>
      <c r="R678" s="141"/>
      <c r="S678" s="141"/>
      <c r="T678" s="141"/>
      <c r="U678" s="142"/>
    </row>
    <row r="679" spans="1:21">
      <c r="A679" s="1">
        <v>678</v>
      </c>
      <c r="D679" s="16"/>
      <c r="E679" s="17"/>
      <c r="F679" s="17"/>
      <c r="G679" s="17"/>
      <c r="L679" s="140"/>
      <c r="M679" s="141"/>
      <c r="N679" s="141"/>
      <c r="O679" s="141"/>
      <c r="P679" s="141"/>
      <c r="Q679" s="141"/>
      <c r="R679" s="141"/>
      <c r="S679" s="141"/>
      <c r="T679" s="141"/>
      <c r="U679" s="142"/>
    </row>
    <row r="680" spans="1:21">
      <c r="A680" s="1">
        <v>679</v>
      </c>
      <c r="D680" s="16"/>
      <c r="E680" s="17"/>
      <c r="F680" s="17"/>
      <c r="G680" s="17"/>
      <c r="L680" s="140"/>
      <c r="M680" s="141"/>
      <c r="N680" s="141"/>
      <c r="O680" s="141"/>
      <c r="P680" s="141"/>
      <c r="Q680" s="141"/>
      <c r="R680" s="141"/>
      <c r="S680" s="141"/>
      <c r="T680" s="141"/>
      <c r="U680" s="142"/>
    </row>
    <row r="681" spans="1:21">
      <c r="A681" s="1">
        <v>680</v>
      </c>
      <c r="D681" s="16"/>
      <c r="E681" s="17"/>
      <c r="F681" s="17"/>
      <c r="G681" s="17"/>
      <c r="L681" s="140"/>
      <c r="M681" s="141"/>
      <c r="N681" s="141"/>
      <c r="O681" s="141"/>
      <c r="P681" s="141"/>
      <c r="Q681" s="141"/>
      <c r="R681" s="141"/>
      <c r="S681" s="141"/>
      <c r="T681" s="141"/>
      <c r="U681" s="142"/>
    </row>
    <row r="682" spans="1:21">
      <c r="A682" s="1">
        <v>681</v>
      </c>
      <c r="D682" s="16"/>
      <c r="E682" s="17"/>
      <c r="F682" s="17"/>
      <c r="G682" s="17"/>
      <c r="L682" s="140"/>
      <c r="M682" s="141"/>
      <c r="N682" s="141"/>
      <c r="O682" s="141"/>
      <c r="P682" s="141"/>
      <c r="Q682" s="141"/>
      <c r="R682" s="141"/>
      <c r="S682" s="141"/>
      <c r="T682" s="141"/>
      <c r="U682" s="142"/>
    </row>
    <row r="683" spans="1:21">
      <c r="A683" s="1">
        <v>682</v>
      </c>
      <c r="D683" s="16"/>
      <c r="E683" s="17"/>
      <c r="F683" s="17"/>
      <c r="G683" s="17"/>
      <c r="L683" s="140"/>
      <c r="M683" s="141"/>
      <c r="N683" s="141"/>
      <c r="O683" s="141"/>
      <c r="P683" s="141"/>
      <c r="Q683" s="141"/>
      <c r="R683" s="141"/>
      <c r="S683" s="141"/>
      <c r="T683" s="141"/>
      <c r="U683" s="142"/>
    </row>
    <row r="684" spans="1:21">
      <c r="A684" s="1">
        <v>683</v>
      </c>
      <c r="D684" s="16"/>
      <c r="E684" s="17"/>
      <c r="F684" s="17"/>
      <c r="G684" s="17"/>
      <c r="L684" s="140"/>
      <c r="M684" s="141"/>
      <c r="N684" s="141"/>
      <c r="O684" s="141"/>
      <c r="P684" s="141"/>
      <c r="Q684" s="141"/>
      <c r="R684" s="141"/>
      <c r="S684" s="141"/>
      <c r="T684" s="141"/>
      <c r="U684" s="142"/>
    </row>
    <row r="685" spans="1:21">
      <c r="A685" s="1">
        <v>684</v>
      </c>
      <c r="D685" s="16"/>
      <c r="E685" s="17"/>
      <c r="F685" s="17"/>
      <c r="G685" s="17"/>
      <c r="L685" s="140"/>
      <c r="M685" s="141"/>
      <c r="N685" s="141"/>
      <c r="O685" s="141"/>
      <c r="P685" s="141"/>
      <c r="Q685" s="141"/>
      <c r="R685" s="141"/>
      <c r="S685" s="141"/>
      <c r="T685" s="141"/>
      <c r="U685" s="142"/>
    </row>
    <row r="686" spans="1:21">
      <c r="A686" s="1">
        <v>685</v>
      </c>
      <c r="D686" s="16"/>
      <c r="E686" s="17"/>
      <c r="F686" s="17"/>
      <c r="G686" s="17"/>
      <c r="L686" s="140"/>
      <c r="M686" s="141"/>
      <c r="N686" s="141"/>
      <c r="O686" s="141"/>
      <c r="P686" s="141"/>
      <c r="Q686" s="141"/>
      <c r="R686" s="141"/>
      <c r="S686" s="141"/>
      <c r="T686" s="141"/>
      <c r="U686" s="142"/>
    </row>
    <row r="687" spans="1:21">
      <c r="A687" s="1">
        <v>686</v>
      </c>
      <c r="D687" s="16"/>
      <c r="E687" s="17"/>
      <c r="F687" s="17"/>
      <c r="G687" s="17"/>
      <c r="L687" s="140"/>
      <c r="M687" s="141"/>
      <c r="N687" s="141"/>
      <c r="O687" s="141"/>
      <c r="P687" s="141"/>
      <c r="Q687" s="141"/>
      <c r="R687" s="141"/>
      <c r="S687" s="141"/>
      <c r="T687" s="141"/>
      <c r="U687" s="142"/>
    </row>
    <row r="688" spans="1:21">
      <c r="A688" s="1">
        <v>687</v>
      </c>
      <c r="D688" s="16"/>
      <c r="E688" s="17"/>
      <c r="F688" s="17"/>
      <c r="G688" s="17"/>
      <c r="L688" s="140"/>
      <c r="M688" s="141"/>
      <c r="N688" s="141"/>
      <c r="O688" s="141"/>
      <c r="P688" s="141"/>
      <c r="Q688" s="141"/>
      <c r="R688" s="141"/>
      <c r="S688" s="141"/>
      <c r="T688" s="141"/>
      <c r="U688" s="142"/>
    </row>
    <row r="689" spans="1:21">
      <c r="A689" s="1">
        <v>688</v>
      </c>
      <c r="D689" s="16"/>
      <c r="E689" s="17"/>
      <c r="F689" s="17"/>
      <c r="G689" s="17"/>
      <c r="L689" s="140"/>
      <c r="M689" s="141"/>
      <c r="N689" s="141"/>
      <c r="O689" s="141"/>
      <c r="P689" s="141"/>
      <c r="Q689" s="141"/>
      <c r="R689" s="141"/>
      <c r="S689" s="141"/>
      <c r="T689" s="141"/>
      <c r="U689" s="142"/>
    </row>
    <row r="690" spans="1:21">
      <c r="A690" s="1">
        <v>689</v>
      </c>
      <c r="D690" s="16"/>
      <c r="E690" s="17"/>
      <c r="F690" s="17"/>
      <c r="G690" s="17"/>
      <c r="L690" s="140"/>
      <c r="M690" s="141"/>
      <c r="N690" s="141"/>
      <c r="O690" s="141"/>
      <c r="P690" s="141"/>
      <c r="Q690" s="141"/>
      <c r="R690" s="141"/>
      <c r="S690" s="141"/>
      <c r="T690" s="141"/>
      <c r="U690" s="142"/>
    </row>
    <row r="691" spans="1:21">
      <c r="A691" s="1">
        <v>690</v>
      </c>
      <c r="D691" s="16"/>
      <c r="E691" s="17"/>
      <c r="F691" s="17"/>
      <c r="G691" s="17"/>
      <c r="L691" s="140"/>
      <c r="M691" s="141"/>
      <c r="N691" s="141"/>
      <c r="O691" s="141"/>
      <c r="P691" s="141"/>
      <c r="Q691" s="141"/>
      <c r="R691" s="141"/>
      <c r="S691" s="141"/>
      <c r="T691" s="141"/>
      <c r="U691" s="142"/>
    </row>
    <row r="692" spans="1:21">
      <c r="A692" s="1">
        <v>691</v>
      </c>
      <c r="D692" s="16"/>
      <c r="E692" s="17"/>
      <c r="F692" s="17"/>
      <c r="G692" s="17"/>
      <c r="L692" s="140"/>
      <c r="M692" s="141"/>
      <c r="N692" s="141"/>
      <c r="O692" s="141"/>
      <c r="P692" s="141"/>
      <c r="Q692" s="141"/>
      <c r="R692" s="141"/>
      <c r="S692" s="141"/>
      <c r="T692" s="141"/>
      <c r="U692" s="142"/>
    </row>
    <row r="693" spans="1:21">
      <c r="A693" s="1">
        <v>692</v>
      </c>
      <c r="D693" s="16"/>
      <c r="E693" s="17"/>
      <c r="F693" s="17"/>
      <c r="G693" s="17"/>
      <c r="L693" s="140"/>
      <c r="M693" s="141"/>
      <c r="N693" s="141"/>
      <c r="O693" s="141"/>
      <c r="P693" s="141"/>
      <c r="Q693" s="141"/>
      <c r="R693" s="141"/>
      <c r="S693" s="141"/>
      <c r="T693" s="141"/>
      <c r="U693" s="142"/>
    </row>
    <row r="694" spans="1:21">
      <c r="A694" s="1">
        <v>693</v>
      </c>
      <c r="D694" s="16"/>
      <c r="E694" s="17"/>
      <c r="F694" s="17"/>
      <c r="G694" s="17"/>
      <c r="L694" s="140"/>
      <c r="M694" s="141"/>
      <c r="N694" s="141"/>
      <c r="O694" s="141"/>
      <c r="P694" s="141"/>
      <c r="Q694" s="141"/>
      <c r="R694" s="141"/>
      <c r="S694" s="141"/>
      <c r="T694" s="141"/>
      <c r="U694" s="142"/>
    </row>
    <row r="695" spans="1:21">
      <c r="A695" s="1">
        <v>694</v>
      </c>
      <c r="D695" s="16"/>
      <c r="E695" s="17"/>
      <c r="F695" s="17"/>
      <c r="G695" s="17"/>
      <c r="L695" s="140"/>
      <c r="M695" s="141"/>
      <c r="N695" s="141"/>
      <c r="O695" s="141"/>
      <c r="P695" s="141"/>
      <c r="Q695" s="141"/>
      <c r="R695" s="141"/>
      <c r="S695" s="141"/>
      <c r="T695" s="141"/>
      <c r="U695" s="142"/>
    </row>
    <row r="696" spans="1:21">
      <c r="A696" s="1">
        <v>695</v>
      </c>
      <c r="D696" s="16"/>
      <c r="E696" s="17"/>
      <c r="F696" s="17"/>
      <c r="G696" s="17"/>
      <c r="L696" s="140"/>
      <c r="M696" s="141"/>
      <c r="N696" s="141"/>
      <c r="O696" s="141"/>
      <c r="P696" s="141"/>
      <c r="Q696" s="141"/>
      <c r="R696" s="141"/>
      <c r="S696" s="141"/>
      <c r="T696" s="141"/>
      <c r="U696" s="142"/>
    </row>
    <row r="697" spans="1:21">
      <c r="A697" s="1">
        <v>696</v>
      </c>
      <c r="D697" s="16"/>
      <c r="E697" s="17"/>
      <c r="F697" s="17"/>
      <c r="G697" s="17"/>
      <c r="L697" s="140"/>
      <c r="M697" s="141"/>
      <c r="N697" s="141"/>
      <c r="O697" s="141"/>
      <c r="P697" s="141"/>
      <c r="Q697" s="141"/>
      <c r="R697" s="141"/>
      <c r="S697" s="141"/>
      <c r="T697" s="141"/>
      <c r="U697" s="142"/>
    </row>
    <row r="698" spans="1:21">
      <c r="A698" s="1">
        <v>697</v>
      </c>
      <c r="D698" s="16"/>
      <c r="E698" s="17"/>
      <c r="F698" s="17"/>
      <c r="G698" s="17"/>
      <c r="L698" s="140"/>
      <c r="M698" s="141"/>
      <c r="N698" s="141"/>
      <c r="O698" s="141"/>
      <c r="P698" s="141"/>
      <c r="Q698" s="141"/>
      <c r="R698" s="141"/>
      <c r="S698" s="141"/>
      <c r="T698" s="141"/>
      <c r="U698" s="142"/>
    </row>
    <row r="699" spans="1:21">
      <c r="A699" s="1">
        <v>698</v>
      </c>
      <c r="D699" s="16"/>
      <c r="E699" s="17"/>
      <c r="F699" s="17"/>
      <c r="G699" s="17"/>
      <c r="L699" s="140"/>
      <c r="M699" s="141"/>
      <c r="N699" s="141"/>
      <c r="O699" s="141"/>
      <c r="P699" s="141"/>
      <c r="Q699" s="141"/>
      <c r="R699" s="141"/>
      <c r="S699" s="141"/>
      <c r="T699" s="141"/>
      <c r="U699" s="142"/>
    </row>
    <row r="700" spans="1:21">
      <c r="A700" s="1">
        <v>699</v>
      </c>
      <c r="D700" s="16"/>
      <c r="E700" s="17"/>
      <c r="F700" s="17"/>
      <c r="G700" s="17"/>
      <c r="L700" s="140"/>
      <c r="M700" s="141"/>
      <c r="N700" s="141"/>
      <c r="O700" s="141"/>
      <c r="P700" s="141"/>
      <c r="Q700" s="141"/>
      <c r="R700" s="141"/>
      <c r="S700" s="141"/>
      <c r="T700" s="141"/>
      <c r="U700" s="142"/>
    </row>
    <row r="701" spans="1:21">
      <c r="A701" s="1">
        <v>700</v>
      </c>
      <c r="D701" s="16"/>
      <c r="E701" s="17"/>
      <c r="F701" s="17"/>
      <c r="G701" s="17"/>
      <c r="L701" s="140"/>
      <c r="M701" s="141"/>
      <c r="N701" s="141"/>
      <c r="O701" s="141"/>
      <c r="P701" s="141"/>
      <c r="Q701" s="141"/>
      <c r="R701" s="141"/>
      <c r="S701" s="141"/>
      <c r="T701" s="141"/>
      <c r="U701" s="142"/>
    </row>
    <row r="702" spans="1:21">
      <c r="A702" s="1">
        <v>701</v>
      </c>
      <c r="D702" s="16"/>
      <c r="E702" s="17"/>
      <c r="F702" s="17"/>
      <c r="G702" s="17"/>
      <c r="L702" s="140"/>
      <c r="M702" s="141"/>
      <c r="N702" s="141"/>
      <c r="O702" s="141"/>
      <c r="P702" s="141"/>
      <c r="Q702" s="141"/>
      <c r="R702" s="141"/>
      <c r="S702" s="141"/>
      <c r="T702" s="141"/>
      <c r="U702" s="142"/>
    </row>
    <row r="703" spans="1:21">
      <c r="A703" s="1">
        <v>702</v>
      </c>
      <c r="D703" s="16"/>
      <c r="E703" s="17"/>
      <c r="F703" s="17"/>
      <c r="G703" s="17"/>
      <c r="L703" s="140"/>
      <c r="M703" s="141"/>
      <c r="N703" s="141"/>
      <c r="O703" s="141"/>
      <c r="P703" s="141"/>
      <c r="Q703" s="141"/>
      <c r="R703" s="141"/>
      <c r="S703" s="141"/>
      <c r="T703" s="141"/>
      <c r="U703" s="142"/>
    </row>
    <row r="704" spans="1:21">
      <c r="A704" s="1">
        <v>703</v>
      </c>
      <c r="D704" s="16"/>
      <c r="E704" s="17"/>
      <c r="F704" s="17"/>
      <c r="G704" s="17"/>
      <c r="L704" s="140"/>
      <c r="M704" s="141"/>
      <c r="N704" s="141"/>
      <c r="O704" s="141"/>
      <c r="P704" s="141"/>
      <c r="Q704" s="141"/>
      <c r="R704" s="141"/>
      <c r="S704" s="141"/>
      <c r="T704" s="141"/>
      <c r="U704" s="142"/>
    </row>
    <row r="705" spans="1:21">
      <c r="A705" s="1">
        <v>704</v>
      </c>
      <c r="D705" s="16"/>
      <c r="E705" s="17"/>
      <c r="F705" s="17"/>
      <c r="G705" s="17"/>
      <c r="L705" s="140"/>
      <c r="M705" s="141"/>
      <c r="N705" s="141"/>
      <c r="O705" s="141"/>
      <c r="P705" s="141"/>
      <c r="Q705" s="141"/>
      <c r="R705" s="141"/>
      <c r="S705" s="141"/>
      <c r="T705" s="141"/>
      <c r="U705" s="142"/>
    </row>
    <row r="706" spans="1:21">
      <c r="A706" s="1">
        <v>705</v>
      </c>
      <c r="D706" s="16"/>
      <c r="E706" s="17"/>
      <c r="F706" s="17"/>
      <c r="G706" s="17"/>
      <c r="L706" s="140"/>
      <c r="M706" s="141"/>
      <c r="N706" s="141"/>
      <c r="O706" s="141"/>
      <c r="P706" s="141"/>
      <c r="Q706" s="141"/>
      <c r="R706" s="141"/>
      <c r="S706" s="141"/>
      <c r="T706" s="141"/>
      <c r="U706" s="142"/>
    </row>
    <row r="707" spans="1:21">
      <c r="A707" s="1">
        <v>706</v>
      </c>
      <c r="D707" s="16"/>
      <c r="E707" s="17"/>
      <c r="F707" s="17"/>
      <c r="G707" s="17"/>
      <c r="L707" s="140"/>
      <c r="M707" s="141"/>
      <c r="N707" s="141"/>
      <c r="O707" s="141"/>
      <c r="P707" s="141"/>
      <c r="Q707" s="141"/>
      <c r="R707" s="141"/>
      <c r="S707" s="141"/>
      <c r="T707" s="141"/>
      <c r="U707" s="142"/>
    </row>
    <row r="708" spans="1:21">
      <c r="A708" s="1">
        <v>707</v>
      </c>
      <c r="D708" s="16"/>
      <c r="E708" s="17"/>
      <c r="F708" s="17"/>
      <c r="G708" s="17"/>
      <c r="L708" s="140"/>
      <c r="M708" s="141"/>
      <c r="N708" s="141"/>
      <c r="O708" s="141"/>
      <c r="P708" s="141"/>
      <c r="Q708" s="141"/>
      <c r="R708" s="141"/>
      <c r="S708" s="141"/>
      <c r="T708" s="141"/>
      <c r="U708" s="142"/>
    </row>
    <row r="709" spans="1:21">
      <c r="A709" s="1">
        <v>708</v>
      </c>
      <c r="D709" s="16"/>
      <c r="E709" s="17"/>
      <c r="F709" s="17"/>
      <c r="G709" s="17"/>
      <c r="L709" s="140"/>
      <c r="M709" s="141"/>
      <c r="N709" s="141"/>
      <c r="O709" s="141"/>
      <c r="P709" s="141"/>
      <c r="Q709" s="141"/>
      <c r="R709" s="141"/>
      <c r="S709" s="141"/>
      <c r="T709" s="141"/>
      <c r="U709" s="142"/>
    </row>
    <row r="710" spans="1:21">
      <c r="A710" s="1">
        <v>709</v>
      </c>
      <c r="D710" s="16"/>
      <c r="E710" s="17"/>
      <c r="F710" s="17"/>
      <c r="G710" s="17"/>
      <c r="L710" s="140"/>
      <c r="M710" s="141"/>
      <c r="N710" s="141"/>
      <c r="O710" s="141"/>
      <c r="P710" s="141"/>
      <c r="Q710" s="141"/>
      <c r="R710" s="141"/>
      <c r="S710" s="141"/>
      <c r="T710" s="141"/>
      <c r="U710" s="142"/>
    </row>
    <row r="711" spans="1:21">
      <c r="A711" s="1">
        <v>710</v>
      </c>
      <c r="D711" s="16"/>
      <c r="E711" s="17"/>
      <c r="F711" s="17"/>
      <c r="G711" s="17"/>
      <c r="L711" s="140"/>
      <c r="M711" s="141"/>
      <c r="N711" s="141"/>
      <c r="O711" s="141"/>
      <c r="P711" s="141"/>
      <c r="Q711" s="141"/>
      <c r="R711" s="141"/>
      <c r="S711" s="141"/>
      <c r="T711" s="141"/>
      <c r="U711" s="142"/>
    </row>
    <row r="712" spans="1:21">
      <c r="A712" s="1">
        <v>711</v>
      </c>
      <c r="D712" s="16"/>
      <c r="E712" s="17"/>
      <c r="F712" s="17"/>
      <c r="G712" s="17"/>
      <c r="L712" s="140"/>
      <c r="M712" s="141"/>
      <c r="N712" s="141"/>
      <c r="O712" s="141"/>
      <c r="P712" s="141"/>
      <c r="Q712" s="141"/>
      <c r="R712" s="141"/>
      <c r="S712" s="141"/>
      <c r="T712" s="141"/>
      <c r="U712" s="142"/>
    </row>
    <row r="713" spans="1:21">
      <c r="A713" s="1">
        <v>712</v>
      </c>
      <c r="D713" s="16"/>
      <c r="E713" s="17"/>
      <c r="F713" s="17"/>
      <c r="G713" s="17"/>
      <c r="L713" s="140"/>
      <c r="M713" s="141"/>
      <c r="N713" s="141"/>
      <c r="O713" s="141"/>
      <c r="P713" s="141"/>
      <c r="Q713" s="141"/>
      <c r="R713" s="141"/>
      <c r="S713" s="141"/>
      <c r="T713" s="141"/>
      <c r="U713" s="142"/>
    </row>
    <row r="714" spans="1:21">
      <c r="A714" s="1">
        <v>713</v>
      </c>
      <c r="D714" s="16"/>
      <c r="E714" s="17"/>
      <c r="F714" s="17"/>
      <c r="G714" s="17"/>
      <c r="L714" s="140"/>
      <c r="M714" s="141"/>
      <c r="N714" s="141"/>
      <c r="O714" s="141"/>
      <c r="P714" s="141"/>
      <c r="Q714" s="141"/>
      <c r="R714" s="141"/>
      <c r="S714" s="141"/>
      <c r="T714" s="141"/>
      <c r="U714" s="142"/>
    </row>
    <row r="715" spans="1:21">
      <c r="A715" s="1">
        <v>714</v>
      </c>
      <c r="D715" s="16"/>
      <c r="E715" s="17"/>
      <c r="F715" s="17"/>
      <c r="G715" s="17"/>
      <c r="L715" s="140"/>
      <c r="M715" s="141"/>
      <c r="N715" s="141"/>
      <c r="O715" s="141"/>
      <c r="P715" s="141"/>
      <c r="Q715" s="141"/>
      <c r="R715" s="141"/>
      <c r="S715" s="141"/>
      <c r="T715" s="141"/>
      <c r="U715" s="142"/>
    </row>
    <row r="716" spans="1:21">
      <c r="A716" s="1">
        <v>715</v>
      </c>
      <c r="D716" s="16"/>
      <c r="E716" s="17"/>
      <c r="F716" s="17"/>
      <c r="G716" s="17"/>
      <c r="L716" s="140"/>
      <c r="M716" s="141"/>
      <c r="N716" s="141"/>
      <c r="O716" s="141"/>
      <c r="P716" s="141"/>
      <c r="Q716" s="141"/>
      <c r="R716" s="141"/>
      <c r="S716" s="141"/>
      <c r="T716" s="141"/>
      <c r="U716" s="142"/>
    </row>
    <row r="717" spans="1:21">
      <c r="A717" s="1">
        <v>716</v>
      </c>
      <c r="D717" s="16"/>
      <c r="E717" s="17"/>
      <c r="F717" s="17"/>
      <c r="G717" s="17"/>
      <c r="L717" s="140"/>
      <c r="M717" s="141"/>
      <c r="N717" s="141"/>
      <c r="O717" s="141"/>
      <c r="P717" s="141"/>
      <c r="Q717" s="141"/>
      <c r="R717" s="141"/>
      <c r="S717" s="141"/>
      <c r="T717" s="141"/>
      <c r="U717" s="142"/>
    </row>
    <row r="718" spans="1:21">
      <c r="A718" s="1">
        <v>717</v>
      </c>
      <c r="D718" s="16"/>
      <c r="E718" s="17"/>
      <c r="F718" s="17"/>
      <c r="G718" s="17"/>
      <c r="L718" s="140"/>
      <c r="M718" s="141"/>
      <c r="N718" s="141"/>
      <c r="O718" s="141"/>
      <c r="P718" s="141"/>
      <c r="Q718" s="141"/>
      <c r="R718" s="141"/>
      <c r="S718" s="141"/>
      <c r="T718" s="141"/>
      <c r="U718" s="142"/>
    </row>
    <row r="719" spans="1:21">
      <c r="A719" s="1">
        <v>718</v>
      </c>
      <c r="D719" s="16"/>
      <c r="E719" s="17"/>
      <c r="F719" s="17"/>
      <c r="G719" s="17"/>
      <c r="L719" s="140"/>
      <c r="M719" s="141"/>
      <c r="N719" s="141"/>
      <c r="O719" s="141"/>
      <c r="P719" s="141"/>
      <c r="Q719" s="141"/>
      <c r="R719" s="141"/>
      <c r="S719" s="141"/>
      <c r="T719" s="141"/>
      <c r="U719" s="142"/>
    </row>
    <row r="720" spans="1:21">
      <c r="A720" s="1">
        <v>719</v>
      </c>
      <c r="D720" s="16"/>
      <c r="E720" s="17"/>
      <c r="F720" s="17"/>
      <c r="G720" s="17"/>
      <c r="L720" s="140"/>
      <c r="M720" s="141"/>
      <c r="N720" s="141"/>
      <c r="O720" s="141"/>
      <c r="P720" s="141"/>
      <c r="Q720" s="141"/>
      <c r="R720" s="141"/>
      <c r="S720" s="141"/>
      <c r="T720" s="141"/>
      <c r="U720" s="142"/>
    </row>
    <row r="721" spans="1:21">
      <c r="A721" s="1">
        <v>720</v>
      </c>
      <c r="D721" s="16"/>
      <c r="E721" s="17"/>
      <c r="F721" s="17"/>
      <c r="G721" s="17"/>
      <c r="L721" s="140"/>
      <c r="M721" s="141"/>
      <c r="N721" s="141"/>
      <c r="O721" s="141"/>
      <c r="P721" s="141"/>
      <c r="Q721" s="141"/>
      <c r="R721" s="141"/>
      <c r="S721" s="141"/>
      <c r="T721" s="141"/>
      <c r="U721" s="142"/>
    </row>
    <row r="722" spans="1:21">
      <c r="A722" s="1">
        <v>721</v>
      </c>
      <c r="D722" s="16"/>
      <c r="E722" s="17"/>
      <c r="F722" s="17"/>
      <c r="G722" s="17"/>
      <c r="L722" s="140"/>
      <c r="M722" s="141"/>
      <c r="N722" s="141"/>
      <c r="O722" s="141"/>
      <c r="P722" s="141"/>
      <c r="Q722" s="141"/>
      <c r="R722" s="141"/>
      <c r="S722" s="141"/>
      <c r="T722" s="141"/>
      <c r="U722" s="142"/>
    </row>
    <row r="723" spans="1:21">
      <c r="A723" s="1">
        <v>722</v>
      </c>
      <c r="D723" s="16"/>
      <c r="E723" s="17"/>
      <c r="F723" s="17"/>
      <c r="G723" s="17"/>
      <c r="L723" s="140"/>
      <c r="M723" s="141"/>
      <c r="N723" s="141"/>
      <c r="O723" s="141"/>
      <c r="P723" s="141"/>
      <c r="Q723" s="141"/>
      <c r="R723" s="141"/>
      <c r="S723" s="141"/>
      <c r="T723" s="141"/>
      <c r="U723" s="142"/>
    </row>
    <row r="724" spans="1:21">
      <c r="A724" s="1">
        <v>723</v>
      </c>
      <c r="D724" s="16"/>
      <c r="E724" s="17"/>
      <c r="F724" s="17"/>
      <c r="G724" s="17"/>
      <c r="L724" s="140"/>
      <c r="M724" s="141"/>
      <c r="N724" s="141"/>
      <c r="O724" s="141"/>
      <c r="P724" s="141"/>
      <c r="Q724" s="141"/>
      <c r="R724" s="141"/>
      <c r="S724" s="141"/>
      <c r="T724" s="141"/>
      <c r="U724" s="142"/>
    </row>
    <row r="725" spans="1:21">
      <c r="A725" s="1">
        <v>724</v>
      </c>
      <c r="D725" s="16"/>
      <c r="E725" s="17"/>
      <c r="F725" s="17"/>
      <c r="G725" s="17"/>
      <c r="L725" s="140"/>
      <c r="M725" s="141"/>
      <c r="N725" s="141"/>
      <c r="O725" s="141"/>
      <c r="P725" s="141"/>
      <c r="Q725" s="141"/>
      <c r="R725" s="141"/>
      <c r="S725" s="141"/>
      <c r="T725" s="141"/>
      <c r="U725" s="142"/>
    </row>
    <row r="726" spans="1:21">
      <c r="A726" s="1">
        <v>725</v>
      </c>
      <c r="D726" s="16"/>
      <c r="E726" s="17"/>
      <c r="F726" s="17"/>
      <c r="G726" s="17"/>
      <c r="L726" s="140"/>
      <c r="M726" s="141"/>
      <c r="N726" s="141"/>
      <c r="O726" s="141"/>
      <c r="P726" s="141"/>
      <c r="Q726" s="141"/>
      <c r="R726" s="141"/>
      <c r="S726" s="141"/>
      <c r="T726" s="141"/>
      <c r="U726" s="142"/>
    </row>
    <row r="727" spans="1:21">
      <c r="A727" s="1">
        <v>726</v>
      </c>
      <c r="D727" s="16"/>
      <c r="E727" s="17"/>
      <c r="F727" s="17"/>
      <c r="G727" s="17"/>
      <c r="L727" s="140"/>
      <c r="M727" s="141"/>
      <c r="N727" s="141"/>
      <c r="O727" s="141"/>
      <c r="P727" s="141"/>
      <c r="Q727" s="141"/>
      <c r="R727" s="141"/>
      <c r="S727" s="141"/>
      <c r="T727" s="141"/>
      <c r="U727" s="142"/>
    </row>
    <row r="728" spans="1:21">
      <c r="A728" s="1">
        <v>727</v>
      </c>
      <c r="D728" s="16"/>
      <c r="E728" s="17"/>
      <c r="F728" s="17"/>
      <c r="G728" s="17"/>
      <c r="L728" s="140"/>
      <c r="M728" s="141"/>
      <c r="N728" s="141"/>
      <c r="O728" s="141"/>
      <c r="P728" s="141"/>
      <c r="Q728" s="141"/>
      <c r="R728" s="141"/>
      <c r="S728" s="141"/>
      <c r="T728" s="141"/>
      <c r="U728" s="142"/>
    </row>
    <row r="729" spans="1:21">
      <c r="A729" s="1">
        <v>728</v>
      </c>
      <c r="D729" s="16"/>
      <c r="E729" s="17"/>
      <c r="F729" s="17"/>
      <c r="G729" s="17"/>
      <c r="L729" s="140"/>
      <c r="M729" s="141"/>
      <c r="N729" s="141"/>
      <c r="O729" s="141"/>
      <c r="P729" s="141"/>
      <c r="Q729" s="141"/>
      <c r="R729" s="141"/>
      <c r="S729" s="141"/>
      <c r="T729" s="141"/>
      <c r="U729" s="142"/>
    </row>
    <row r="730" spans="1:21">
      <c r="A730" s="1">
        <v>729</v>
      </c>
      <c r="D730" s="16"/>
      <c r="E730" s="17"/>
      <c r="F730" s="17"/>
      <c r="G730" s="17"/>
      <c r="L730" s="140"/>
      <c r="M730" s="141"/>
      <c r="N730" s="141"/>
      <c r="O730" s="141"/>
      <c r="P730" s="141"/>
      <c r="Q730" s="141"/>
      <c r="R730" s="141"/>
      <c r="S730" s="141"/>
      <c r="T730" s="141"/>
      <c r="U730" s="142"/>
    </row>
    <row r="731" spans="1:21">
      <c r="A731" s="1">
        <v>730</v>
      </c>
      <c r="D731" s="16"/>
      <c r="E731" s="17"/>
      <c r="F731" s="17"/>
      <c r="G731" s="17"/>
      <c r="L731" s="140"/>
      <c r="M731" s="141"/>
      <c r="N731" s="141"/>
      <c r="O731" s="141"/>
      <c r="P731" s="141"/>
      <c r="Q731" s="141"/>
      <c r="R731" s="141"/>
      <c r="S731" s="141"/>
      <c r="T731" s="141"/>
      <c r="U731" s="142"/>
    </row>
    <row r="732" spans="1:21">
      <c r="A732" s="1">
        <v>731</v>
      </c>
      <c r="D732" s="16"/>
      <c r="E732" s="17"/>
      <c r="F732" s="17"/>
      <c r="G732" s="17"/>
      <c r="L732" s="140"/>
      <c r="M732" s="141"/>
      <c r="N732" s="141"/>
      <c r="O732" s="141"/>
      <c r="P732" s="141"/>
      <c r="Q732" s="141"/>
      <c r="R732" s="141"/>
      <c r="S732" s="141"/>
      <c r="T732" s="141"/>
      <c r="U732" s="142"/>
    </row>
    <row r="733" spans="1:21">
      <c r="A733" s="1">
        <v>732</v>
      </c>
      <c r="D733" s="16"/>
      <c r="E733" s="17"/>
      <c r="F733" s="17"/>
      <c r="G733" s="17"/>
      <c r="L733" s="140"/>
      <c r="M733" s="141"/>
      <c r="N733" s="141"/>
      <c r="O733" s="141"/>
      <c r="P733" s="141"/>
      <c r="Q733" s="141"/>
      <c r="R733" s="141"/>
      <c r="S733" s="141"/>
      <c r="T733" s="141"/>
      <c r="U733" s="142"/>
    </row>
    <row r="734" spans="1:21">
      <c r="A734" s="1">
        <v>733</v>
      </c>
      <c r="D734" s="16"/>
      <c r="E734" s="17"/>
      <c r="F734" s="17"/>
      <c r="G734" s="17"/>
      <c r="L734" s="140"/>
      <c r="M734" s="141"/>
      <c r="N734" s="141"/>
      <c r="O734" s="141"/>
      <c r="P734" s="141"/>
      <c r="Q734" s="141"/>
      <c r="R734" s="141"/>
      <c r="S734" s="141"/>
      <c r="T734" s="141"/>
      <c r="U734" s="142"/>
    </row>
    <row r="735" spans="1:21">
      <c r="A735" s="1">
        <v>734</v>
      </c>
      <c r="D735" s="16"/>
      <c r="E735" s="17"/>
      <c r="F735" s="17"/>
      <c r="G735" s="17"/>
      <c r="L735" s="140"/>
      <c r="M735" s="141"/>
      <c r="N735" s="141"/>
      <c r="O735" s="141"/>
      <c r="P735" s="141"/>
      <c r="Q735" s="141"/>
      <c r="R735" s="141"/>
      <c r="S735" s="141"/>
      <c r="T735" s="141"/>
      <c r="U735" s="142"/>
    </row>
    <row r="736" spans="1:21">
      <c r="A736" s="1">
        <v>735</v>
      </c>
      <c r="D736" s="16"/>
      <c r="E736" s="17"/>
      <c r="F736" s="17"/>
      <c r="G736" s="17"/>
      <c r="L736" s="140"/>
      <c r="M736" s="141"/>
      <c r="N736" s="141"/>
      <c r="O736" s="141"/>
      <c r="P736" s="141"/>
      <c r="Q736" s="141"/>
      <c r="R736" s="141"/>
      <c r="S736" s="141"/>
      <c r="T736" s="141"/>
      <c r="U736" s="142"/>
    </row>
    <row r="737" spans="1:21">
      <c r="A737" s="1">
        <v>736</v>
      </c>
      <c r="D737" s="16"/>
      <c r="E737" s="17"/>
      <c r="F737" s="17"/>
      <c r="G737" s="17"/>
      <c r="L737" s="140"/>
      <c r="M737" s="141"/>
      <c r="N737" s="141"/>
      <c r="O737" s="141"/>
      <c r="P737" s="141"/>
      <c r="Q737" s="141"/>
      <c r="R737" s="141"/>
      <c r="S737" s="141"/>
      <c r="T737" s="141"/>
      <c r="U737" s="142"/>
    </row>
    <row r="738" spans="1:21">
      <c r="A738" s="1">
        <v>737</v>
      </c>
      <c r="D738" s="16"/>
      <c r="E738" s="17"/>
      <c r="F738" s="17"/>
      <c r="G738" s="17"/>
      <c r="L738" s="140"/>
      <c r="M738" s="141"/>
      <c r="N738" s="141"/>
      <c r="O738" s="141"/>
      <c r="P738" s="141"/>
      <c r="Q738" s="141"/>
      <c r="R738" s="141"/>
      <c r="S738" s="141"/>
      <c r="T738" s="141"/>
      <c r="U738" s="142"/>
    </row>
    <row r="739" spans="1:21">
      <c r="A739" s="1">
        <v>738</v>
      </c>
      <c r="D739" s="16"/>
      <c r="E739" s="17"/>
      <c r="F739" s="17"/>
      <c r="G739" s="17"/>
      <c r="L739" s="140"/>
      <c r="M739" s="141"/>
      <c r="N739" s="141"/>
      <c r="O739" s="141"/>
      <c r="P739" s="141"/>
      <c r="Q739" s="141"/>
      <c r="R739" s="141"/>
      <c r="S739" s="141"/>
      <c r="T739" s="141"/>
      <c r="U739" s="142"/>
    </row>
    <row r="740" spans="1:21">
      <c r="A740" s="1">
        <v>739</v>
      </c>
      <c r="D740" s="16"/>
      <c r="E740" s="17"/>
      <c r="F740" s="17"/>
      <c r="G740" s="17"/>
      <c r="L740" s="140"/>
      <c r="M740" s="141"/>
      <c r="N740" s="141"/>
      <c r="O740" s="141"/>
      <c r="P740" s="141"/>
      <c r="Q740" s="141"/>
      <c r="R740" s="141"/>
      <c r="S740" s="141"/>
      <c r="T740" s="141"/>
      <c r="U740" s="142"/>
    </row>
    <row r="741" spans="1:21">
      <c r="A741" s="1">
        <v>740</v>
      </c>
      <c r="D741" s="16"/>
      <c r="E741" s="17"/>
      <c r="F741" s="17"/>
      <c r="G741" s="17"/>
      <c r="L741" s="140"/>
      <c r="M741" s="141"/>
      <c r="N741" s="141"/>
      <c r="O741" s="141"/>
      <c r="P741" s="141"/>
      <c r="Q741" s="141"/>
      <c r="R741" s="141"/>
      <c r="S741" s="141"/>
      <c r="T741" s="141"/>
      <c r="U741" s="142"/>
    </row>
    <row r="742" spans="1:21">
      <c r="A742" s="1">
        <v>741</v>
      </c>
      <c r="D742" s="16"/>
      <c r="E742" s="17"/>
      <c r="F742" s="17"/>
      <c r="G742" s="17"/>
      <c r="L742" s="140"/>
      <c r="M742" s="141"/>
      <c r="N742" s="141"/>
      <c r="O742" s="141"/>
      <c r="P742" s="141"/>
      <c r="Q742" s="141"/>
      <c r="R742" s="141"/>
      <c r="S742" s="141"/>
      <c r="T742" s="141"/>
      <c r="U742" s="142"/>
    </row>
    <row r="743" spans="1:21">
      <c r="A743" s="1">
        <v>742</v>
      </c>
      <c r="D743" s="16"/>
      <c r="E743" s="17"/>
      <c r="F743" s="17"/>
      <c r="G743" s="17"/>
      <c r="L743" s="140"/>
      <c r="M743" s="141"/>
      <c r="N743" s="141"/>
      <c r="O743" s="141"/>
      <c r="P743" s="141"/>
      <c r="Q743" s="141"/>
      <c r="R743" s="141"/>
      <c r="S743" s="141"/>
      <c r="T743" s="141"/>
      <c r="U743" s="142"/>
    </row>
    <row r="744" spans="1:21">
      <c r="A744" s="1">
        <v>743</v>
      </c>
      <c r="D744" s="16"/>
      <c r="E744" s="17"/>
      <c r="F744" s="17"/>
      <c r="G744" s="17"/>
      <c r="L744" s="140"/>
      <c r="M744" s="141"/>
      <c r="N744" s="141"/>
      <c r="O744" s="141"/>
      <c r="P744" s="141"/>
      <c r="Q744" s="141"/>
      <c r="R744" s="141"/>
      <c r="S744" s="141"/>
      <c r="T744" s="141"/>
      <c r="U744" s="142"/>
    </row>
    <row r="745" spans="1:21">
      <c r="A745" s="1">
        <v>744</v>
      </c>
      <c r="D745" s="16"/>
      <c r="E745" s="17"/>
      <c r="F745" s="17"/>
      <c r="G745" s="17"/>
      <c r="L745" s="140"/>
      <c r="M745" s="141"/>
      <c r="N745" s="141"/>
      <c r="O745" s="141"/>
      <c r="P745" s="141"/>
      <c r="Q745" s="141"/>
      <c r="R745" s="141"/>
      <c r="S745" s="141"/>
      <c r="T745" s="141"/>
      <c r="U745" s="142"/>
    </row>
    <row r="746" spans="1:21">
      <c r="A746" s="1">
        <v>745</v>
      </c>
      <c r="D746" s="16"/>
      <c r="E746" s="17"/>
      <c r="F746" s="17"/>
      <c r="G746" s="17"/>
      <c r="L746" s="140"/>
      <c r="M746" s="141"/>
      <c r="N746" s="141"/>
      <c r="O746" s="141"/>
      <c r="P746" s="141"/>
      <c r="Q746" s="141"/>
      <c r="R746" s="141"/>
      <c r="S746" s="141"/>
      <c r="T746" s="141"/>
      <c r="U746" s="142"/>
    </row>
    <row r="747" spans="1:21">
      <c r="A747" s="1">
        <v>746</v>
      </c>
      <c r="D747" s="16"/>
      <c r="E747" s="17"/>
      <c r="F747" s="17"/>
      <c r="G747" s="17"/>
      <c r="L747" s="140"/>
      <c r="M747" s="141"/>
      <c r="N747" s="141"/>
      <c r="O747" s="141"/>
      <c r="P747" s="141"/>
      <c r="Q747" s="141"/>
      <c r="R747" s="141"/>
      <c r="S747" s="141"/>
      <c r="T747" s="141"/>
      <c r="U747" s="142"/>
    </row>
    <row r="748" spans="1:21">
      <c r="A748" s="1">
        <v>747</v>
      </c>
      <c r="D748" s="16"/>
      <c r="E748" s="17"/>
      <c r="F748" s="17"/>
      <c r="G748" s="17"/>
      <c r="L748" s="140"/>
      <c r="M748" s="141"/>
      <c r="N748" s="141"/>
      <c r="O748" s="141"/>
      <c r="P748" s="141"/>
      <c r="Q748" s="141"/>
      <c r="R748" s="141"/>
      <c r="S748" s="141"/>
      <c r="T748" s="141"/>
      <c r="U748" s="142"/>
    </row>
    <row r="749" spans="1:21">
      <c r="A749" s="1">
        <v>748</v>
      </c>
      <c r="D749" s="16"/>
      <c r="E749" s="17"/>
      <c r="F749" s="17"/>
      <c r="G749" s="17"/>
      <c r="L749" s="140"/>
      <c r="M749" s="141"/>
      <c r="N749" s="141"/>
      <c r="O749" s="141"/>
      <c r="P749" s="141"/>
      <c r="Q749" s="141"/>
      <c r="R749" s="141"/>
      <c r="S749" s="141"/>
      <c r="T749" s="141"/>
      <c r="U749" s="142"/>
    </row>
    <row r="750" spans="1:21">
      <c r="A750" s="1">
        <v>749</v>
      </c>
      <c r="D750" s="16"/>
      <c r="E750" s="17"/>
      <c r="F750" s="17"/>
      <c r="G750" s="17"/>
      <c r="L750" s="140"/>
      <c r="M750" s="141"/>
      <c r="N750" s="141"/>
      <c r="O750" s="141"/>
      <c r="P750" s="141"/>
      <c r="Q750" s="141"/>
      <c r="R750" s="141"/>
      <c r="S750" s="141"/>
      <c r="T750" s="141"/>
      <c r="U750" s="142"/>
    </row>
    <row r="751" spans="1:21">
      <c r="A751" s="1">
        <v>750</v>
      </c>
      <c r="D751" s="16"/>
      <c r="E751" s="17"/>
      <c r="F751" s="17"/>
      <c r="G751" s="17"/>
      <c r="L751" s="140"/>
      <c r="M751" s="141"/>
      <c r="N751" s="141"/>
      <c r="O751" s="141"/>
      <c r="P751" s="141"/>
      <c r="Q751" s="141"/>
      <c r="R751" s="141"/>
      <c r="S751" s="141"/>
      <c r="T751" s="141"/>
      <c r="U751" s="142"/>
    </row>
    <row r="752" spans="1:21">
      <c r="A752" s="1">
        <v>751</v>
      </c>
      <c r="D752" s="16"/>
      <c r="E752" s="17"/>
      <c r="F752" s="17"/>
      <c r="G752" s="17"/>
      <c r="L752" s="140"/>
      <c r="M752" s="141"/>
      <c r="N752" s="141"/>
      <c r="O752" s="141"/>
      <c r="P752" s="141"/>
      <c r="Q752" s="141"/>
      <c r="R752" s="141"/>
      <c r="S752" s="141"/>
      <c r="T752" s="141"/>
      <c r="U752" s="142"/>
    </row>
    <row r="753" spans="1:21">
      <c r="A753" s="1">
        <v>752</v>
      </c>
      <c r="D753" s="16"/>
      <c r="E753" s="17"/>
      <c r="F753" s="17"/>
      <c r="G753" s="17"/>
      <c r="L753" s="140"/>
      <c r="M753" s="141"/>
      <c r="N753" s="141"/>
      <c r="O753" s="141"/>
      <c r="P753" s="141"/>
      <c r="Q753" s="141"/>
      <c r="R753" s="141"/>
      <c r="S753" s="141"/>
      <c r="T753" s="141"/>
      <c r="U753" s="142"/>
    </row>
    <row r="754" spans="1:21">
      <c r="A754" s="1">
        <v>753</v>
      </c>
      <c r="D754" s="16"/>
      <c r="E754" s="17"/>
      <c r="F754" s="17"/>
      <c r="G754" s="17"/>
      <c r="L754" s="140"/>
      <c r="M754" s="141"/>
      <c r="N754" s="141"/>
      <c r="O754" s="141"/>
      <c r="P754" s="141"/>
      <c r="Q754" s="141"/>
      <c r="R754" s="141"/>
      <c r="S754" s="141"/>
      <c r="T754" s="141"/>
      <c r="U754" s="142"/>
    </row>
    <row r="755" spans="1:21">
      <c r="A755" s="1">
        <v>754</v>
      </c>
      <c r="D755" s="16"/>
      <c r="E755" s="17"/>
      <c r="F755" s="17"/>
      <c r="G755" s="17"/>
      <c r="L755" s="140"/>
      <c r="M755" s="141"/>
      <c r="N755" s="141"/>
      <c r="O755" s="141"/>
      <c r="P755" s="141"/>
      <c r="Q755" s="141"/>
      <c r="R755" s="141"/>
      <c r="S755" s="141"/>
      <c r="T755" s="141"/>
      <c r="U755" s="142"/>
    </row>
    <row r="756" spans="1:21">
      <c r="A756" s="1">
        <v>755</v>
      </c>
      <c r="D756" s="16"/>
      <c r="E756" s="17"/>
      <c r="F756" s="17"/>
      <c r="G756" s="17"/>
      <c r="L756" s="140"/>
      <c r="M756" s="141"/>
      <c r="N756" s="141"/>
      <c r="O756" s="141"/>
      <c r="P756" s="141"/>
      <c r="Q756" s="141"/>
      <c r="R756" s="141"/>
      <c r="S756" s="141"/>
      <c r="T756" s="141"/>
      <c r="U756" s="142"/>
    </row>
    <row r="757" spans="1:21">
      <c r="A757" s="1">
        <v>756</v>
      </c>
      <c r="D757" s="16"/>
      <c r="E757" s="17"/>
      <c r="F757" s="17"/>
      <c r="G757" s="17"/>
      <c r="L757" s="140"/>
      <c r="M757" s="141"/>
      <c r="N757" s="141"/>
      <c r="O757" s="141"/>
      <c r="P757" s="141"/>
      <c r="Q757" s="141"/>
      <c r="R757" s="141"/>
      <c r="S757" s="141"/>
      <c r="T757" s="141"/>
      <c r="U757" s="142"/>
    </row>
    <row r="758" spans="1:21">
      <c r="A758" s="1">
        <v>757</v>
      </c>
      <c r="D758" s="16"/>
      <c r="E758" s="17"/>
      <c r="F758" s="17"/>
      <c r="G758" s="17"/>
      <c r="L758" s="140"/>
      <c r="M758" s="141"/>
      <c r="N758" s="141"/>
      <c r="O758" s="141"/>
      <c r="P758" s="141"/>
      <c r="Q758" s="141"/>
      <c r="R758" s="141"/>
      <c r="S758" s="141"/>
      <c r="T758" s="141"/>
      <c r="U758" s="142"/>
    </row>
    <row r="759" spans="1:21">
      <c r="A759" s="1">
        <v>758</v>
      </c>
      <c r="D759" s="16"/>
      <c r="E759" s="17"/>
      <c r="F759" s="17"/>
      <c r="G759" s="17"/>
      <c r="L759" s="140"/>
      <c r="M759" s="141"/>
      <c r="N759" s="141"/>
      <c r="O759" s="141"/>
      <c r="P759" s="141"/>
      <c r="Q759" s="141"/>
      <c r="R759" s="141"/>
      <c r="S759" s="141"/>
      <c r="T759" s="141"/>
      <c r="U759" s="142"/>
    </row>
    <row r="760" spans="1:21">
      <c r="A760" s="1">
        <v>759</v>
      </c>
      <c r="D760" s="16"/>
      <c r="E760" s="17"/>
      <c r="F760" s="17"/>
      <c r="G760" s="17"/>
      <c r="L760" s="140"/>
      <c r="M760" s="141"/>
      <c r="N760" s="141"/>
      <c r="O760" s="141"/>
      <c r="P760" s="141"/>
      <c r="Q760" s="141"/>
      <c r="R760" s="141"/>
      <c r="S760" s="141"/>
      <c r="T760" s="141"/>
      <c r="U760" s="142"/>
    </row>
    <row r="761" spans="1:21">
      <c r="A761" s="1">
        <v>760</v>
      </c>
      <c r="D761" s="16"/>
      <c r="E761" s="17"/>
      <c r="F761" s="17"/>
      <c r="G761" s="17"/>
      <c r="L761" s="140"/>
      <c r="M761" s="141"/>
      <c r="N761" s="141"/>
      <c r="O761" s="141"/>
      <c r="P761" s="141"/>
      <c r="Q761" s="141"/>
      <c r="R761" s="141"/>
      <c r="S761" s="141"/>
      <c r="T761" s="141"/>
      <c r="U761" s="142"/>
    </row>
    <row r="762" spans="1:21">
      <c r="A762" s="1">
        <v>761</v>
      </c>
      <c r="D762" s="16"/>
      <c r="E762" s="17"/>
      <c r="F762" s="17"/>
      <c r="G762" s="17"/>
      <c r="L762" s="140"/>
      <c r="M762" s="141"/>
      <c r="N762" s="141"/>
      <c r="O762" s="141"/>
      <c r="P762" s="141"/>
      <c r="Q762" s="141"/>
      <c r="R762" s="141"/>
      <c r="S762" s="141"/>
      <c r="T762" s="141"/>
      <c r="U762" s="142"/>
    </row>
    <row r="763" spans="1:21">
      <c r="A763" s="1">
        <v>762</v>
      </c>
      <c r="D763" s="16"/>
      <c r="E763" s="17"/>
      <c r="F763" s="17"/>
      <c r="G763" s="17"/>
      <c r="L763" s="140"/>
      <c r="M763" s="141"/>
      <c r="N763" s="141"/>
      <c r="O763" s="141"/>
      <c r="P763" s="141"/>
      <c r="Q763" s="141"/>
      <c r="R763" s="141"/>
      <c r="S763" s="141"/>
      <c r="T763" s="141"/>
      <c r="U763" s="142"/>
    </row>
    <row r="764" spans="1:21">
      <c r="A764" s="1">
        <v>763</v>
      </c>
      <c r="D764" s="16"/>
      <c r="E764" s="17"/>
      <c r="F764" s="17"/>
      <c r="G764" s="17"/>
      <c r="L764" s="140"/>
      <c r="M764" s="141"/>
      <c r="N764" s="141"/>
      <c r="O764" s="141"/>
      <c r="P764" s="141"/>
      <c r="Q764" s="141"/>
      <c r="R764" s="141"/>
      <c r="S764" s="141"/>
      <c r="T764" s="141"/>
      <c r="U764" s="142"/>
    </row>
    <row r="765" spans="1:21">
      <c r="A765" s="1">
        <v>764</v>
      </c>
      <c r="D765" s="16"/>
      <c r="E765" s="17"/>
      <c r="F765" s="17"/>
      <c r="G765" s="17"/>
      <c r="L765" s="140"/>
      <c r="M765" s="141"/>
      <c r="N765" s="141"/>
      <c r="O765" s="141"/>
      <c r="P765" s="141"/>
      <c r="Q765" s="141"/>
      <c r="R765" s="141"/>
      <c r="S765" s="141"/>
      <c r="T765" s="141"/>
      <c r="U765" s="142"/>
    </row>
    <row r="766" spans="1:21">
      <c r="A766" s="1">
        <v>765</v>
      </c>
      <c r="D766" s="16"/>
      <c r="E766" s="17"/>
      <c r="F766" s="17"/>
      <c r="G766" s="17"/>
      <c r="L766" s="140"/>
      <c r="M766" s="141"/>
      <c r="N766" s="141"/>
      <c r="O766" s="141"/>
      <c r="P766" s="141"/>
      <c r="Q766" s="141"/>
      <c r="R766" s="141"/>
      <c r="S766" s="141"/>
      <c r="T766" s="141"/>
      <c r="U766" s="142"/>
    </row>
    <row r="767" spans="1:21">
      <c r="A767" s="1">
        <v>766</v>
      </c>
      <c r="D767" s="16"/>
      <c r="E767" s="17"/>
      <c r="F767" s="17"/>
      <c r="G767" s="17"/>
      <c r="L767" s="140"/>
      <c r="M767" s="141"/>
      <c r="N767" s="141"/>
      <c r="O767" s="141"/>
      <c r="P767" s="141"/>
      <c r="Q767" s="141"/>
      <c r="R767" s="141"/>
      <c r="S767" s="141"/>
      <c r="T767" s="141"/>
      <c r="U767" s="142"/>
    </row>
    <row r="768" spans="1:21">
      <c r="A768" s="1">
        <v>767</v>
      </c>
      <c r="D768" s="16"/>
      <c r="E768" s="17"/>
      <c r="F768" s="17"/>
      <c r="G768" s="17"/>
      <c r="L768" s="140"/>
      <c r="M768" s="141"/>
      <c r="N768" s="141"/>
      <c r="O768" s="141"/>
      <c r="P768" s="141"/>
      <c r="Q768" s="141"/>
      <c r="R768" s="141"/>
      <c r="S768" s="141"/>
      <c r="T768" s="141"/>
      <c r="U768" s="142"/>
    </row>
    <row r="769" spans="1:21">
      <c r="A769" s="1">
        <v>768</v>
      </c>
      <c r="D769" s="16"/>
      <c r="E769" s="17"/>
      <c r="F769" s="17"/>
      <c r="G769" s="17"/>
      <c r="L769" s="140"/>
      <c r="M769" s="141"/>
      <c r="N769" s="141"/>
      <c r="O769" s="141"/>
      <c r="P769" s="141"/>
      <c r="Q769" s="141"/>
      <c r="R769" s="141"/>
      <c r="S769" s="141"/>
      <c r="T769" s="141"/>
      <c r="U769" s="142"/>
    </row>
    <row r="770" spans="1:21">
      <c r="A770" s="1">
        <v>769</v>
      </c>
      <c r="D770" s="16"/>
      <c r="E770" s="17"/>
      <c r="F770" s="17"/>
      <c r="G770" s="17"/>
      <c r="L770" s="140"/>
      <c r="M770" s="141"/>
      <c r="N770" s="141"/>
      <c r="O770" s="141"/>
      <c r="P770" s="141"/>
      <c r="Q770" s="141"/>
      <c r="R770" s="141"/>
      <c r="S770" s="141"/>
      <c r="T770" s="141"/>
      <c r="U770" s="142"/>
    </row>
    <row r="771" spans="1:21">
      <c r="A771" s="1">
        <v>770</v>
      </c>
      <c r="D771" s="16"/>
      <c r="E771" s="17"/>
      <c r="F771" s="17"/>
      <c r="G771" s="17"/>
      <c r="L771" s="140"/>
      <c r="M771" s="141"/>
      <c r="N771" s="141"/>
      <c r="O771" s="141"/>
      <c r="P771" s="141"/>
      <c r="Q771" s="141"/>
      <c r="R771" s="141"/>
      <c r="S771" s="141"/>
      <c r="T771" s="141"/>
      <c r="U771" s="142"/>
    </row>
    <row r="772" spans="1:21">
      <c r="A772" s="1">
        <v>771</v>
      </c>
      <c r="D772" s="16"/>
      <c r="E772" s="17"/>
      <c r="F772" s="17"/>
      <c r="G772" s="17"/>
      <c r="L772" s="140"/>
      <c r="M772" s="141"/>
      <c r="N772" s="141"/>
      <c r="O772" s="141"/>
      <c r="P772" s="141"/>
      <c r="Q772" s="141"/>
      <c r="R772" s="141"/>
      <c r="S772" s="141"/>
      <c r="T772" s="141"/>
      <c r="U772" s="142"/>
    </row>
    <row r="773" spans="1:21">
      <c r="A773" s="1">
        <v>772</v>
      </c>
      <c r="D773" s="16"/>
      <c r="E773" s="17"/>
      <c r="F773" s="17"/>
      <c r="G773" s="17"/>
      <c r="L773" s="140"/>
      <c r="M773" s="141"/>
      <c r="N773" s="141"/>
      <c r="O773" s="141"/>
      <c r="P773" s="141"/>
      <c r="Q773" s="141"/>
      <c r="R773" s="141"/>
      <c r="S773" s="141"/>
      <c r="T773" s="141"/>
      <c r="U773" s="142"/>
    </row>
    <row r="774" spans="1:21">
      <c r="A774" s="1">
        <v>773</v>
      </c>
      <c r="D774" s="16"/>
      <c r="E774" s="17"/>
      <c r="F774" s="17"/>
      <c r="G774" s="17"/>
      <c r="L774" s="140"/>
      <c r="M774" s="141"/>
      <c r="N774" s="141"/>
      <c r="O774" s="141"/>
      <c r="P774" s="141"/>
      <c r="Q774" s="141"/>
      <c r="R774" s="141"/>
      <c r="S774" s="141"/>
      <c r="T774" s="141"/>
      <c r="U774" s="142"/>
    </row>
    <row r="775" spans="1:21">
      <c r="A775" s="1">
        <v>774</v>
      </c>
      <c r="D775" s="16"/>
      <c r="E775" s="17"/>
      <c r="F775" s="17"/>
      <c r="G775" s="17"/>
      <c r="L775" s="140"/>
      <c r="M775" s="141"/>
      <c r="N775" s="141"/>
      <c r="O775" s="141"/>
      <c r="P775" s="141"/>
      <c r="Q775" s="141"/>
      <c r="R775" s="141"/>
      <c r="S775" s="141"/>
      <c r="T775" s="141"/>
      <c r="U775" s="142"/>
    </row>
    <row r="776" spans="1:21">
      <c r="A776" s="1">
        <v>775</v>
      </c>
      <c r="D776" s="16"/>
      <c r="E776" s="17"/>
      <c r="F776" s="17"/>
      <c r="G776" s="17"/>
      <c r="L776" s="140"/>
      <c r="M776" s="141"/>
      <c r="N776" s="141"/>
      <c r="O776" s="141"/>
      <c r="P776" s="141"/>
      <c r="Q776" s="141"/>
      <c r="R776" s="141"/>
      <c r="S776" s="141"/>
      <c r="T776" s="141"/>
      <c r="U776" s="142"/>
    </row>
    <row r="777" spans="1:21">
      <c r="A777" s="1">
        <v>776</v>
      </c>
      <c r="D777" s="16"/>
      <c r="E777" s="17"/>
      <c r="F777" s="17"/>
      <c r="G777" s="17"/>
      <c r="L777" s="140"/>
      <c r="M777" s="141"/>
      <c r="N777" s="141"/>
      <c r="O777" s="141"/>
      <c r="P777" s="141"/>
      <c r="Q777" s="141"/>
      <c r="R777" s="141"/>
      <c r="S777" s="141"/>
      <c r="T777" s="141"/>
      <c r="U777" s="142"/>
    </row>
    <row r="778" spans="1:21">
      <c r="A778" s="1">
        <v>777</v>
      </c>
      <c r="D778" s="16"/>
      <c r="E778" s="17"/>
      <c r="F778" s="17"/>
      <c r="G778" s="17"/>
      <c r="L778" s="140"/>
      <c r="M778" s="141"/>
      <c r="N778" s="141"/>
      <c r="O778" s="141"/>
      <c r="P778" s="141"/>
      <c r="Q778" s="141"/>
      <c r="R778" s="141"/>
      <c r="S778" s="141"/>
      <c r="T778" s="141"/>
      <c r="U778" s="142"/>
    </row>
    <row r="779" spans="1:21">
      <c r="A779" s="1">
        <v>778</v>
      </c>
      <c r="D779" s="16"/>
      <c r="E779" s="17"/>
      <c r="F779" s="17"/>
      <c r="G779" s="17"/>
      <c r="L779" s="140"/>
      <c r="M779" s="141"/>
      <c r="N779" s="141"/>
      <c r="O779" s="141"/>
      <c r="P779" s="141"/>
      <c r="Q779" s="141"/>
      <c r="R779" s="141"/>
      <c r="S779" s="141"/>
      <c r="T779" s="141"/>
      <c r="U779" s="142"/>
    </row>
    <row r="780" spans="1:21">
      <c r="A780" s="1">
        <v>779</v>
      </c>
      <c r="D780" s="16"/>
      <c r="E780" s="17"/>
      <c r="F780" s="17"/>
      <c r="G780" s="17"/>
      <c r="L780" s="140"/>
      <c r="M780" s="141"/>
      <c r="N780" s="141"/>
      <c r="O780" s="141"/>
      <c r="P780" s="141"/>
      <c r="Q780" s="141"/>
      <c r="R780" s="141"/>
      <c r="S780" s="141"/>
      <c r="T780" s="141"/>
      <c r="U780" s="142"/>
    </row>
    <row r="781" spans="1:21">
      <c r="A781" s="1">
        <v>780</v>
      </c>
      <c r="D781" s="16"/>
      <c r="E781" s="17"/>
      <c r="F781" s="17"/>
      <c r="G781" s="17"/>
      <c r="L781" s="140"/>
      <c r="M781" s="141"/>
      <c r="N781" s="141"/>
      <c r="O781" s="141"/>
      <c r="P781" s="141"/>
      <c r="Q781" s="141"/>
      <c r="R781" s="141"/>
      <c r="S781" s="141"/>
      <c r="T781" s="141"/>
      <c r="U781" s="142"/>
    </row>
    <row r="782" spans="1:21">
      <c r="A782" s="1">
        <v>781</v>
      </c>
      <c r="D782" s="16"/>
      <c r="E782" s="17"/>
      <c r="F782" s="17"/>
      <c r="G782" s="17"/>
      <c r="L782" s="140"/>
      <c r="M782" s="141"/>
      <c r="N782" s="141"/>
      <c r="O782" s="141"/>
      <c r="P782" s="141"/>
      <c r="Q782" s="141"/>
      <c r="R782" s="141"/>
      <c r="S782" s="141"/>
      <c r="T782" s="141"/>
      <c r="U782" s="142"/>
    </row>
    <row r="783" spans="1:21">
      <c r="A783" s="1">
        <v>782</v>
      </c>
      <c r="D783" s="16"/>
      <c r="E783" s="17"/>
      <c r="F783" s="17"/>
      <c r="G783" s="17"/>
      <c r="L783" s="140"/>
      <c r="M783" s="141"/>
      <c r="N783" s="141"/>
      <c r="O783" s="141"/>
      <c r="P783" s="141"/>
      <c r="Q783" s="141"/>
      <c r="R783" s="141"/>
      <c r="S783" s="141"/>
      <c r="T783" s="141"/>
      <c r="U783" s="142"/>
    </row>
    <row r="784" spans="1:21">
      <c r="A784" s="1">
        <v>783</v>
      </c>
      <c r="D784" s="16"/>
      <c r="E784" s="17"/>
      <c r="F784" s="17"/>
      <c r="G784" s="17"/>
      <c r="L784" s="140"/>
      <c r="M784" s="141"/>
      <c r="N784" s="141"/>
      <c r="O784" s="141"/>
      <c r="P784" s="141"/>
      <c r="Q784" s="141"/>
      <c r="R784" s="141"/>
      <c r="S784" s="141"/>
      <c r="T784" s="141"/>
      <c r="U784" s="142"/>
    </row>
    <row r="785" spans="1:21">
      <c r="A785" s="1">
        <v>784</v>
      </c>
      <c r="D785" s="16"/>
      <c r="E785" s="17"/>
      <c r="F785" s="17"/>
      <c r="G785" s="17"/>
      <c r="L785" s="140"/>
      <c r="M785" s="141"/>
      <c r="N785" s="141"/>
      <c r="O785" s="141"/>
      <c r="P785" s="141"/>
      <c r="Q785" s="141"/>
      <c r="R785" s="141"/>
      <c r="S785" s="141"/>
      <c r="T785" s="141"/>
      <c r="U785" s="142"/>
    </row>
    <row r="786" spans="1:21">
      <c r="A786" s="1">
        <v>785</v>
      </c>
      <c r="D786" s="16"/>
      <c r="E786" s="17"/>
      <c r="F786" s="17"/>
      <c r="G786" s="17"/>
      <c r="L786" s="140"/>
      <c r="M786" s="141"/>
      <c r="N786" s="141"/>
      <c r="O786" s="141"/>
      <c r="P786" s="141"/>
      <c r="Q786" s="141"/>
      <c r="R786" s="141"/>
      <c r="S786" s="141"/>
      <c r="T786" s="141"/>
      <c r="U786" s="142"/>
    </row>
    <row r="787" spans="1:21">
      <c r="A787" s="1">
        <v>786</v>
      </c>
      <c r="D787" s="16"/>
      <c r="E787" s="17"/>
      <c r="F787" s="17"/>
      <c r="G787" s="17"/>
      <c r="L787" s="140"/>
      <c r="M787" s="141"/>
      <c r="N787" s="141"/>
      <c r="O787" s="141"/>
      <c r="P787" s="141"/>
      <c r="Q787" s="141"/>
      <c r="R787" s="141"/>
      <c r="S787" s="141"/>
      <c r="T787" s="141"/>
      <c r="U787" s="142"/>
    </row>
    <row r="788" spans="1:21">
      <c r="A788" s="1">
        <v>787</v>
      </c>
      <c r="D788" s="16"/>
      <c r="E788" s="17"/>
      <c r="F788" s="17"/>
      <c r="G788" s="17"/>
      <c r="L788" s="140"/>
      <c r="M788" s="141"/>
      <c r="N788" s="141"/>
      <c r="O788" s="141"/>
      <c r="P788" s="141"/>
      <c r="Q788" s="141"/>
      <c r="R788" s="141"/>
      <c r="S788" s="141"/>
      <c r="T788" s="141"/>
      <c r="U788" s="142"/>
    </row>
    <row r="789" spans="1:21">
      <c r="A789" s="1">
        <v>788</v>
      </c>
      <c r="D789" s="16"/>
      <c r="E789" s="17"/>
      <c r="F789" s="17"/>
      <c r="G789" s="17"/>
      <c r="L789" s="140"/>
      <c r="M789" s="141"/>
      <c r="N789" s="141"/>
      <c r="O789" s="141"/>
      <c r="P789" s="141"/>
      <c r="Q789" s="141"/>
      <c r="R789" s="141"/>
      <c r="S789" s="141"/>
      <c r="T789" s="141"/>
      <c r="U789" s="142"/>
    </row>
    <row r="790" spans="1:21">
      <c r="A790" s="1">
        <v>789</v>
      </c>
      <c r="D790" s="16"/>
      <c r="E790" s="17"/>
      <c r="F790" s="17"/>
      <c r="G790" s="17"/>
      <c r="L790" s="140"/>
      <c r="M790" s="141"/>
      <c r="N790" s="141"/>
      <c r="O790" s="141"/>
      <c r="P790" s="141"/>
      <c r="Q790" s="141"/>
      <c r="R790" s="141"/>
      <c r="S790" s="141"/>
      <c r="T790" s="141"/>
      <c r="U790" s="142"/>
    </row>
    <row r="791" spans="1:21">
      <c r="A791" s="1">
        <v>790</v>
      </c>
      <c r="D791" s="16"/>
      <c r="E791" s="17"/>
      <c r="F791" s="17"/>
      <c r="G791" s="17"/>
      <c r="L791" s="140"/>
      <c r="M791" s="141"/>
      <c r="N791" s="141"/>
      <c r="O791" s="141"/>
      <c r="P791" s="141"/>
      <c r="Q791" s="141"/>
      <c r="R791" s="141"/>
      <c r="S791" s="141"/>
      <c r="T791" s="141"/>
      <c r="U791" s="142"/>
    </row>
    <row r="792" spans="1:21">
      <c r="A792" s="1">
        <v>791</v>
      </c>
      <c r="D792" s="16"/>
      <c r="E792" s="17"/>
      <c r="F792" s="17"/>
      <c r="G792" s="17"/>
      <c r="L792" s="140"/>
      <c r="M792" s="141"/>
      <c r="N792" s="141"/>
      <c r="O792" s="141"/>
      <c r="P792" s="141"/>
      <c r="Q792" s="141"/>
      <c r="R792" s="141"/>
      <c r="S792" s="141"/>
      <c r="T792" s="141"/>
      <c r="U792" s="142"/>
    </row>
    <row r="793" spans="1:21">
      <c r="A793" s="1">
        <v>792</v>
      </c>
      <c r="D793" s="16"/>
      <c r="E793" s="17"/>
      <c r="F793" s="17"/>
      <c r="G793" s="17"/>
      <c r="L793" s="140"/>
      <c r="M793" s="141"/>
      <c r="N793" s="141"/>
      <c r="O793" s="141"/>
      <c r="P793" s="141"/>
      <c r="Q793" s="141"/>
      <c r="R793" s="141"/>
      <c r="S793" s="141"/>
      <c r="T793" s="141"/>
      <c r="U793" s="142"/>
    </row>
    <row r="794" spans="1:21">
      <c r="A794" s="1">
        <v>793</v>
      </c>
      <c r="D794" s="16"/>
      <c r="E794" s="17"/>
      <c r="F794" s="17"/>
      <c r="G794" s="17"/>
      <c r="L794" s="140"/>
      <c r="M794" s="141"/>
      <c r="N794" s="141"/>
      <c r="O794" s="141"/>
      <c r="P794" s="141"/>
      <c r="Q794" s="141"/>
      <c r="R794" s="141"/>
      <c r="S794" s="141"/>
      <c r="T794" s="141"/>
      <c r="U794" s="142"/>
    </row>
    <row r="795" spans="1:21">
      <c r="A795" s="1">
        <v>794</v>
      </c>
      <c r="D795" s="16"/>
      <c r="E795" s="17"/>
      <c r="F795" s="17"/>
      <c r="G795" s="17"/>
      <c r="L795" s="140"/>
      <c r="M795" s="141"/>
      <c r="N795" s="141"/>
      <c r="O795" s="141"/>
      <c r="P795" s="141"/>
      <c r="Q795" s="141"/>
      <c r="R795" s="141"/>
      <c r="S795" s="141"/>
      <c r="T795" s="141"/>
      <c r="U795" s="142"/>
    </row>
    <row r="796" spans="1:21">
      <c r="A796" s="1">
        <v>795</v>
      </c>
      <c r="D796" s="16"/>
      <c r="E796" s="17"/>
      <c r="F796" s="17"/>
      <c r="G796" s="17"/>
      <c r="L796" s="140"/>
      <c r="M796" s="141"/>
      <c r="N796" s="141"/>
      <c r="O796" s="141"/>
      <c r="P796" s="141"/>
      <c r="Q796" s="141"/>
      <c r="R796" s="141"/>
      <c r="S796" s="141"/>
      <c r="T796" s="141"/>
      <c r="U796" s="142"/>
    </row>
    <row r="797" spans="1:21">
      <c r="A797" s="1">
        <v>796</v>
      </c>
      <c r="D797" s="16"/>
      <c r="E797" s="17"/>
      <c r="F797" s="17"/>
      <c r="G797" s="17"/>
      <c r="L797" s="140"/>
      <c r="M797" s="141"/>
      <c r="N797" s="141"/>
      <c r="O797" s="141"/>
      <c r="P797" s="141"/>
      <c r="Q797" s="141"/>
      <c r="R797" s="141"/>
      <c r="S797" s="141"/>
      <c r="T797" s="141"/>
      <c r="U797" s="142"/>
    </row>
    <row r="798" spans="1:21">
      <c r="A798" s="1">
        <v>797</v>
      </c>
      <c r="D798" s="16"/>
      <c r="E798" s="17"/>
      <c r="F798" s="17"/>
      <c r="G798" s="17"/>
      <c r="L798" s="140"/>
      <c r="M798" s="141"/>
      <c r="N798" s="141"/>
      <c r="O798" s="141"/>
      <c r="P798" s="141"/>
      <c r="Q798" s="141"/>
      <c r="R798" s="141"/>
      <c r="S798" s="141"/>
      <c r="T798" s="141"/>
      <c r="U798" s="142"/>
    </row>
    <row r="799" spans="1:21">
      <c r="A799" s="1">
        <v>798</v>
      </c>
      <c r="D799" s="16"/>
      <c r="E799" s="17"/>
      <c r="F799" s="17"/>
      <c r="G799" s="17"/>
      <c r="L799" s="140"/>
      <c r="M799" s="141"/>
      <c r="N799" s="141"/>
      <c r="O799" s="141"/>
      <c r="P799" s="141"/>
      <c r="Q799" s="141"/>
      <c r="R799" s="141"/>
      <c r="S799" s="141"/>
      <c r="T799" s="141"/>
      <c r="U799" s="142"/>
    </row>
    <row r="800" spans="1:21">
      <c r="A800" s="1">
        <v>799</v>
      </c>
      <c r="D800" s="16"/>
      <c r="E800" s="17"/>
      <c r="F800" s="17"/>
      <c r="G800" s="17"/>
      <c r="L800" s="140"/>
      <c r="M800" s="141"/>
      <c r="N800" s="141"/>
      <c r="O800" s="141"/>
      <c r="P800" s="141"/>
      <c r="Q800" s="141"/>
      <c r="R800" s="141"/>
      <c r="S800" s="141"/>
      <c r="T800" s="141"/>
      <c r="U800" s="142"/>
    </row>
    <row r="801" spans="1:21">
      <c r="A801" s="1">
        <v>800</v>
      </c>
      <c r="D801" s="16"/>
      <c r="E801" s="17"/>
      <c r="F801" s="17"/>
      <c r="G801" s="17"/>
      <c r="L801" s="140"/>
      <c r="M801" s="141"/>
      <c r="N801" s="141"/>
      <c r="O801" s="141"/>
      <c r="P801" s="141"/>
      <c r="Q801" s="141"/>
      <c r="R801" s="141"/>
      <c r="S801" s="141"/>
      <c r="T801" s="141"/>
      <c r="U801" s="142"/>
    </row>
    <row r="802" spans="1:21">
      <c r="A802" s="1">
        <v>801</v>
      </c>
      <c r="D802" s="16"/>
      <c r="E802" s="17"/>
      <c r="F802" s="17"/>
      <c r="G802" s="17"/>
      <c r="L802" s="140"/>
      <c r="M802" s="141"/>
      <c r="N802" s="141"/>
      <c r="O802" s="141"/>
      <c r="P802" s="141"/>
      <c r="Q802" s="141"/>
      <c r="R802" s="141"/>
      <c r="S802" s="141"/>
      <c r="T802" s="141"/>
      <c r="U802" s="142"/>
    </row>
    <row r="803" spans="1:21">
      <c r="A803" s="1">
        <v>802</v>
      </c>
      <c r="D803" s="16"/>
      <c r="E803" s="17"/>
      <c r="F803" s="17"/>
      <c r="G803" s="17"/>
      <c r="L803" s="140"/>
      <c r="M803" s="141"/>
      <c r="N803" s="141"/>
      <c r="O803" s="141"/>
      <c r="P803" s="141"/>
      <c r="Q803" s="141"/>
      <c r="R803" s="141"/>
      <c r="S803" s="141"/>
      <c r="T803" s="141"/>
      <c r="U803" s="142"/>
    </row>
    <row r="804" spans="1:21">
      <c r="A804" s="1">
        <v>803</v>
      </c>
      <c r="D804" s="16"/>
      <c r="E804" s="17"/>
      <c r="F804" s="17"/>
      <c r="G804" s="17"/>
      <c r="L804" s="140"/>
      <c r="M804" s="141"/>
      <c r="N804" s="141"/>
      <c r="O804" s="141"/>
      <c r="P804" s="141"/>
      <c r="Q804" s="141"/>
      <c r="R804" s="141"/>
      <c r="S804" s="141"/>
      <c r="T804" s="141"/>
      <c r="U804" s="142"/>
    </row>
    <row r="805" spans="1:21">
      <c r="A805" s="1">
        <v>804</v>
      </c>
      <c r="D805" s="16"/>
      <c r="E805" s="17"/>
      <c r="F805" s="17"/>
      <c r="G805" s="17"/>
      <c r="L805" s="140"/>
      <c r="M805" s="141"/>
      <c r="N805" s="141"/>
      <c r="O805" s="141"/>
      <c r="P805" s="141"/>
      <c r="Q805" s="141"/>
      <c r="R805" s="141"/>
      <c r="S805" s="141"/>
      <c r="T805" s="141"/>
      <c r="U805" s="142"/>
    </row>
    <row r="806" spans="1:21">
      <c r="A806" s="1">
        <v>805</v>
      </c>
      <c r="D806" s="16"/>
      <c r="E806" s="17"/>
      <c r="F806" s="17"/>
      <c r="G806" s="17"/>
      <c r="L806" s="140"/>
      <c r="M806" s="141"/>
      <c r="N806" s="141"/>
      <c r="O806" s="141"/>
      <c r="P806" s="141"/>
      <c r="Q806" s="141"/>
      <c r="R806" s="141"/>
      <c r="S806" s="141"/>
      <c r="T806" s="141"/>
      <c r="U806" s="142"/>
    </row>
    <row r="807" spans="1:21">
      <c r="A807" s="1">
        <v>806</v>
      </c>
      <c r="D807" s="16"/>
      <c r="E807" s="17"/>
      <c r="F807" s="17"/>
      <c r="G807" s="17"/>
      <c r="L807" s="140"/>
      <c r="M807" s="141"/>
      <c r="N807" s="141"/>
      <c r="O807" s="141"/>
      <c r="P807" s="141"/>
      <c r="Q807" s="141"/>
      <c r="R807" s="141"/>
      <c r="S807" s="141"/>
      <c r="T807" s="141"/>
      <c r="U807" s="142"/>
    </row>
    <row r="808" spans="1:21">
      <c r="A808" s="1">
        <v>807</v>
      </c>
      <c r="D808" s="16"/>
      <c r="E808" s="17"/>
      <c r="F808" s="17"/>
      <c r="G808" s="17"/>
      <c r="L808" s="140"/>
      <c r="M808" s="141"/>
      <c r="N808" s="141"/>
      <c r="O808" s="141"/>
      <c r="P808" s="141"/>
      <c r="Q808" s="141"/>
      <c r="R808" s="141"/>
      <c r="S808" s="141"/>
      <c r="T808" s="141"/>
      <c r="U808" s="142"/>
    </row>
    <row r="809" spans="1:21">
      <c r="A809" s="1">
        <v>808</v>
      </c>
      <c r="D809" s="16"/>
      <c r="E809" s="17"/>
      <c r="F809" s="17"/>
      <c r="G809" s="17"/>
      <c r="L809" s="140"/>
      <c r="M809" s="141"/>
      <c r="N809" s="141"/>
      <c r="O809" s="141"/>
      <c r="P809" s="141"/>
      <c r="Q809" s="141"/>
      <c r="R809" s="141"/>
      <c r="S809" s="141"/>
      <c r="T809" s="141"/>
      <c r="U809" s="142"/>
    </row>
    <row r="810" spans="1:21">
      <c r="A810" s="1">
        <v>809</v>
      </c>
      <c r="D810" s="16"/>
      <c r="E810" s="17"/>
      <c r="F810" s="17"/>
      <c r="G810" s="17"/>
      <c r="L810" s="140"/>
      <c r="M810" s="141"/>
      <c r="N810" s="141"/>
      <c r="O810" s="141"/>
      <c r="P810" s="141"/>
      <c r="Q810" s="141"/>
      <c r="R810" s="141"/>
      <c r="S810" s="141"/>
      <c r="T810" s="141"/>
      <c r="U810" s="142"/>
    </row>
    <row r="811" spans="1:21">
      <c r="A811" s="1">
        <v>810</v>
      </c>
      <c r="D811" s="16"/>
      <c r="E811" s="17"/>
      <c r="F811" s="17"/>
      <c r="G811" s="17"/>
      <c r="L811" s="140"/>
      <c r="M811" s="141"/>
      <c r="N811" s="141"/>
      <c r="O811" s="141"/>
      <c r="P811" s="141"/>
      <c r="Q811" s="141"/>
      <c r="R811" s="141"/>
      <c r="S811" s="141"/>
      <c r="T811" s="141"/>
      <c r="U811" s="142"/>
    </row>
    <row r="812" spans="1:21">
      <c r="A812" s="1">
        <v>811</v>
      </c>
      <c r="D812" s="16"/>
      <c r="E812" s="17"/>
      <c r="F812" s="17"/>
      <c r="G812" s="17"/>
      <c r="L812" s="140"/>
      <c r="M812" s="141"/>
      <c r="N812" s="141"/>
      <c r="O812" s="141"/>
      <c r="P812" s="141"/>
      <c r="Q812" s="141"/>
      <c r="R812" s="141"/>
      <c r="S812" s="141"/>
      <c r="T812" s="141"/>
      <c r="U812" s="142"/>
    </row>
    <row r="813" spans="1:21">
      <c r="A813" s="1">
        <v>812</v>
      </c>
      <c r="D813" s="16"/>
      <c r="E813" s="17"/>
      <c r="F813" s="17"/>
      <c r="G813" s="17"/>
      <c r="L813" s="140"/>
      <c r="M813" s="141"/>
      <c r="N813" s="141"/>
      <c r="O813" s="141"/>
      <c r="P813" s="141"/>
      <c r="Q813" s="141"/>
      <c r="R813" s="141"/>
      <c r="S813" s="141"/>
      <c r="T813" s="141"/>
      <c r="U813" s="142"/>
    </row>
    <row r="814" spans="1:21">
      <c r="A814" s="1">
        <v>813</v>
      </c>
      <c r="D814" s="16"/>
      <c r="E814" s="17"/>
      <c r="F814" s="17"/>
      <c r="G814" s="17"/>
      <c r="L814" s="140"/>
      <c r="M814" s="141"/>
      <c r="N814" s="141"/>
      <c r="O814" s="141"/>
      <c r="P814" s="141"/>
      <c r="Q814" s="141"/>
      <c r="R814" s="141"/>
      <c r="S814" s="141"/>
      <c r="T814" s="141"/>
      <c r="U814" s="142"/>
    </row>
    <row r="815" spans="1:21">
      <c r="A815" s="1">
        <v>814</v>
      </c>
      <c r="D815" s="16"/>
      <c r="E815" s="17"/>
      <c r="F815" s="17"/>
      <c r="G815" s="17"/>
      <c r="L815" s="140"/>
      <c r="M815" s="141"/>
      <c r="N815" s="141"/>
      <c r="O815" s="141"/>
      <c r="P815" s="141"/>
      <c r="Q815" s="141"/>
      <c r="R815" s="141"/>
      <c r="S815" s="141"/>
      <c r="T815" s="141"/>
      <c r="U815" s="142"/>
    </row>
    <row r="816" spans="1:21">
      <c r="A816" s="1">
        <v>815</v>
      </c>
      <c r="D816" s="16"/>
      <c r="E816" s="17"/>
      <c r="F816" s="17"/>
      <c r="G816" s="17"/>
      <c r="L816" s="140"/>
      <c r="M816" s="141"/>
      <c r="N816" s="141"/>
      <c r="O816" s="141"/>
      <c r="P816" s="141"/>
      <c r="Q816" s="141"/>
      <c r="R816" s="141"/>
      <c r="S816" s="141"/>
      <c r="T816" s="141"/>
      <c r="U816" s="142"/>
    </row>
    <row r="817" spans="1:21">
      <c r="A817" s="1">
        <v>816</v>
      </c>
      <c r="D817" s="16"/>
      <c r="E817" s="17"/>
      <c r="F817" s="17"/>
      <c r="G817" s="17"/>
      <c r="L817" s="140"/>
      <c r="M817" s="141"/>
      <c r="N817" s="141"/>
      <c r="O817" s="141"/>
      <c r="P817" s="141"/>
      <c r="Q817" s="141"/>
      <c r="R817" s="141"/>
      <c r="S817" s="141"/>
      <c r="T817" s="141"/>
      <c r="U817" s="142"/>
    </row>
    <row r="818" spans="1:21">
      <c r="A818" s="1">
        <v>817</v>
      </c>
      <c r="D818" s="16"/>
      <c r="E818" s="17"/>
      <c r="F818" s="17"/>
      <c r="G818" s="17"/>
      <c r="L818" s="140"/>
      <c r="M818" s="141"/>
      <c r="N818" s="141"/>
      <c r="O818" s="141"/>
      <c r="P818" s="141"/>
      <c r="Q818" s="141"/>
      <c r="R818" s="141"/>
      <c r="S818" s="141"/>
      <c r="T818" s="141"/>
      <c r="U818" s="142"/>
    </row>
    <row r="819" spans="1:21">
      <c r="A819" s="1">
        <v>818</v>
      </c>
      <c r="D819" s="16"/>
      <c r="E819" s="17"/>
      <c r="F819" s="17"/>
      <c r="G819" s="17"/>
      <c r="L819" s="140"/>
      <c r="M819" s="141"/>
      <c r="N819" s="141"/>
      <c r="O819" s="141"/>
      <c r="P819" s="141"/>
      <c r="Q819" s="141"/>
      <c r="R819" s="141"/>
      <c r="S819" s="141"/>
      <c r="T819" s="141"/>
      <c r="U819" s="142"/>
    </row>
    <row r="820" spans="1:21">
      <c r="A820" s="1">
        <v>819</v>
      </c>
      <c r="D820" s="16"/>
      <c r="E820" s="17"/>
      <c r="F820" s="17"/>
      <c r="G820" s="17"/>
      <c r="L820" s="140"/>
      <c r="M820" s="141"/>
      <c r="N820" s="141"/>
      <c r="O820" s="141"/>
      <c r="P820" s="141"/>
      <c r="Q820" s="141"/>
      <c r="R820" s="141"/>
      <c r="S820" s="141"/>
      <c r="T820" s="141"/>
      <c r="U820" s="142"/>
    </row>
    <row r="821" spans="1:21">
      <c r="A821" s="1">
        <v>820</v>
      </c>
      <c r="D821" s="16"/>
      <c r="E821" s="17"/>
      <c r="F821" s="17"/>
      <c r="G821" s="17"/>
      <c r="L821" s="140"/>
      <c r="M821" s="141"/>
      <c r="N821" s="141"/>
      <c r="O821" s="141"/>
      <c r="P821" s="141"/>
      <c r="Q821" s="141"/>
      <c r="R821" s="141"/>
      <c r="S821" s="141"/>
      <c r="T821" s="141"/>
      <c r="U821" s="142"/>
    </row>
    <row r="822" spans="1:21">
      <c r="A822" s="1">
        <v>821</v>
      </c>
      <c r="D822" s="16"/>
      <c r="E822" s="17"/>
      <c r="F822" s="17"/>
      <c r="G822" s="17"/>
      <c r="L822" s="140"/>
      <c r="M822" s="141"/>
      <c r="N822" s="141"/>
      <c r="O822" s="141"/>
      <c r="P822" s="141"/>
      <c r="Q822" s="141"/>
      <c r="R822" s="141"/>
      <c r="S822" s="141"/>
      <c r="T822" s="141"/>
      <c r="U822" s="142"/>
    </row>
    <row r="823" spans="1:21">
      <c r="A823" s="1">
        <v>822</v>
      </c>
      <c r="D823" s="16"/>
      <c r="E823" s="17"/>
      <c r="F823" s="17"/>
      <c r="G823" s="17"/>
      <c r="L823" s="140"/>
      <c r="M823" s="141"/>
      <c r="N823" s="141"/>
      <c r="O823" s="141"/>
      <c r="P823" s="141"/>
      <c r="Q823" s="141"/>
      <c r="R823" s="141"/>
      <c r="S823" s="141"/>
      <c r="T823" s="141"/>
      <c r="U823" s="142"/>
    </row>
    <row r="824" spans="1:21">
      <c r="A824" s="1">
        <v>823</v>
      </c>
      <c r="D824" s="16"/>
      <c r="E824" s="17"/>
      <c r="F824" s="17"/>
      <c r="G824" s="17"/>
      <c r="L824" s="140"/>
      <c r="M824" s="141"/>
      <c r="N824" s="141"/>
      <c r="O824" s="141"/>
      <c r="P824" s="141"/>
      <c r="Q824" s="141"/>
      <c r="R824" s="141"/>
      <c r="S824" s="141"/>
      <c r="T824" s="141"/>
      <c r="U824" s="142"/>
    </row>
    <row r="825" spans="1:21">
      <c r="A825" s="1">
        <v>824</v>
      </c>
      <c r="D825" s="16"/>
      <c r="E825" s="17"/>
      <c r="F825" s="17"/>
      <c r="G825" s="17"/>
      <c r="L825" s="140"/>
      <c r="M825" s="141"/>
      <c r="N825" s="141"/>
      <c r="O825" s="141"/>
      <c r="P825" s="141"/>
      <c r="Q825" s="141"/>
      <c r="R825" s="141"/>
      <c r="S825" s="141"/>
      <c r="T825" s="141"/>
      <c r="U825" s="142"/>
    </row>
    <row r="826" spans="1:21">
      <c r="A826" s="1">
        <v>825</v>
      </c>
      <c r="D826" s="16"/>
      <c r="E826" s="17"/>
      <c r="F826" s="17"/>
      <c r="G826" s="17"/>
      <c r="L826" s="140"/>
      <c r="M826" s="141"/>
      <c r="N826" s="141"/>
      <c r="O826" s="141"/>
      <c r="P826" s="141"/>
      <c r="Q826" s="141"/>
      <c r="R826" s="141"/>
      <c r="S826" s="141"/>
      <c r="T826" s="141"/>
      <c r="U826" s="142"/>
    </row>
    <row r="827" spans="1:21">
      <c r="A827" s="1">
        <v>826</v>
      </c>
      <c r="D827" s="16"/>
      <c r="E827" s="17"/>
      <c r="F827" s="17"/>
      <c r="G827" s="17"/>
      <c r="L827" s="140"/>
      <c r="M827" s="141"/>
      <c r="N827" s="141"/>
      <c r="O827" s="141"/>
      <c r="P827" s="141"/>
      <c r="Q827" s="141"/>
      <c r="R827" s="141"/>
      <c r="S827" s="141"/>
      <c r="T827" s="141"/>
      <c r="U827" s="142"/>
    </row>
    <row r="828" spans="1:21">
      <c r="A828" s="1">
        <v>827</v>
      </c>
      <c r="D828" s="16"/>
      <c r="E828" s="17"/>
      <c r="F828" s="17"/>
      <c r="G828" s="17"/>
      <c r="L828" s="140"/>
      <c r="M828" s="141"/>
      <c r="N828" s="141"/>
      <c r="O828" s="141"/>
      <c r="P828" s="141"/>
      <c r="Q828" s="141"/>
      <c r="R828" s="141"/>
      <c r="S828" s="141"/>
      <c r="T828" s="141"/>
      <c r="U828" s="142"/>
    </row>
    <row r="829" spans="1:21">
      <c r="A829" s="1">
        <v>828</v>
      </c>
      <c r="D829" s="16"/>
      <c r="E829" s="17"/>
      <c r="F829" s="17"/>
      <c r="G829" s="17"/>
      <c r="L829" s="140"/>
      <c r="M829" s="141"/>
      <c r="N829" s="141"/>
      <c r="O829" s="141"/>
      <c r="P829" s="141"/>
      <c r="Q829" s="141"/>
      <c r="R829" s="141"/>
      <c r="S829" s="141"/>
      <c r="T829" s="141"/>
      <c r="U829" s="142"/>
    </row>
    <row r="830" spans="1:21">
      <c r="A830" s="1">
        <v>829</v>
      </c>
      <c r="D830" s="16"/>
      <c r="E830" s="17"/>
      <c r="F830" s="17"/>
      <c r="G830" s="17"/>
      <c r="L830" s="140"/>
      <c r="M830" s="141"/>
      <c r="N830" s="141"/>
      <c r="O830" s="141"/>
      <c r="P830" s="141"/>
      <c r="Q830" s="141"/>
      <c r="R830" s="141"/>
      <c r="S830" s="141"/>
      <c r="T830" s="141"/>
      <c r="U830" s="142"/>
    </row>
    <row r="831" spans="1:21">
      <c r="A831" s="1">
        <v>830</v>
      </c>
      <c r="D831" s="16"/>
      <c r="E831" s="17"/>
      <c r="F831" s="17"/>
      <c r="G831" s="17"/>
      <c r="L831" s="140"/>
      <c r="M831" s="141"/>
      <c r="N831" s="141"/>
      <c r="O831" s="141"/>
      <c r="P831" s="141"/>
      <c r="Q831" s="141"/>
      <c r="R831" s="141"/>
      <c r="S831" s="141"/>
      <c r="T831" s="141"/>
      <c r="U831" s="142"/>
    </row>
    <row r="832" spans="1:21">
      <c r="A832" s="1">
        <v>831</v>
      </c>
      <c r="D832" s="16"/>
      <c r="E832" s="17"/>
      <c r="F832" s="17"/>
      <c r="G832" s="17"/>
      <c r="L832" s="140"/>
      <c r="M832" s="141"/>
      <c r="N832" s="141"/>
      <c r="O832" s="141"/>
      <c r="P832" s="141"/>
      <c r="Q832" s="141"/>
      <c r="R832" s="141"/>
      <c r="S832" s="141"/>
      <c r="T832" s="141"/>
      <c r="U832" s="142"/>
    </row>
    <row r="833" spans="1:21">
      <c r="A833" s="1">
        <v>832</v>
      </c>
      <c r="D833" s="16"/>
      <c r="E833" s="17"/>
      <c r="F833" s="17"/>
      <c r="G833" s="17"/>
      <c r="L833" s="140"/>
      <c r="M833" s="141"/>
      <c r="N833" s="141"/>
      <c r="O833" s="141"/>
      <c r="P833" s="141"/>
      <c r="Q833" s="141"/>
      <c r="R833" s="141"/>
      <c r="S833" s="141"/>
      <c r="T833" s="141"/>
      <c r="U833" s="142"/>
    </row>
    <row r="834" spans="1:21">
      <c r="A834" s="1">
        <v>833</v>
      </c>
      <c r="D834" s="16"/>
      <c r="E834" s="17"/>
      <c r="F834" s="17"/>
      <c r="G834" s="17"/>
      <c r="L834" s="140"/>
      <c r="M834" s="141"/>
      <c r="N834" s="141"/>
      <c r="O834" s="141"/>
      <c r="P834" s="141"/>
      <c r="Q834" s="141"/>
      <c r="R834" s="141"/>
      <c r="S834" s="141"/>
      <c r="T834" s="141"/>
      <c r="U834" s="142"/>
    </row>
    <row r="835" spans="1:21">
      <c r="A835" s="1">
        <v>834</v>
      </c>
      <c r="D835" s="16"/>
      <c r="E835" s="17"/>
      <c r="F835" s="17"/>
      <c r="G835" s="17"/>
      <c r="L835" s="140"/>
      <c r="M835" s="141"/>
      <c r="N835" s="141"/>
      <c r="O835" s="141"/>
      <c r="P835" s="141"/>
      <c r="Q835" s="141"/>
      <c r="R835" s="141"/>
      <c r="S835" s="141"/>
      <c r="T835" s="141"/>
      <c r="U835" s="142"/>
    </row>
    <row r="836" spans="1:21">
      <c r="A836" s="1">
        <v>835</v>
      </c>
      <c r="D836" s="16"/>
      <c r="E836" s="17"/>
      <c r="F836" s="17"/>
      <c r="G836" s="17"/>
      <c r="L836" s="140"/>
      <c r="M836" s="141"/>
      <c r="N836" s="141"/>
      <c r="O836" s="141"/>
      <c r="P836" s="141"/>
      <c r="Q836" s="141"/>
      <c r="R836" s="141"/>
      <c r="S836" s="141"/>
      <c r="T836" s="141"/>
      <c r="U836" s="142"/>
    </row>
    <row r="837" spans="1:21">
      <c r="A837" s="1">
        <v>836</v>
      </c>
      <c r="D837" s="16"/>
      <c r="E837" s="17"/>
      <c r="F837" s="17"/>
      <c r="G837" s="17"/>
      <c r="L837" s="140"/>
      <c r="M837" s="141"/>
      <c r="N837" s="141"/>
      <c r="O837" s="141"/>
      <c r="P837" s="141"/>
      <c r="Q837" s="141"/>
      <c r="R837" s="141"/>
      <c r="S837" s="141"/>
      <c r="T837" s="141"/>
      <c r="U837" s="142"/>
    </row>
    <row r="838" spans="1:21">
      <c r="A838" s="1">
        <v>837</v>
      </c>
      <c r="D838" s="16"/>
      <c r="E838" s="17"/>
      <c r="F838" s="17"/>
      <c r="G838" s="17"/>
      <c r="L838" s="140"/>
      <c r="M838" s="141"/>
      <c r="N838" s="141"/>
      <c r="O838" s="141"/>
      <c r="P838" s="141"/>
      <c r="Q838" s="141"/>
      <c r="R838" s="141"/>
      <c r="S838" s="141"/>
      <c r="T838" s="141"/>
      <c r="U838" s="142"/>
    </row>
    <row r="839" spans="1:21">
      <c r="A839" s="1">
        <v>838</v>
      </c>
      <c r="D839" s="16"/>
      <c r="E839" s="17"/>
      <c r="F839" s="17"/>
      <c r="G839" s="17"/>
      <c r="L839" s="140"/>
      <c r="M839" s="141"/>
      <c r="N839" s="141"/>
      <c r="O839" s="141"/>
      <c r="P839" s="141"/>
      <c r="Q839" s="141"/>
      <c r="R839" s="141"/>
      <c r="S839" s="141"/>
      <c r="T839" s="141"/>
      <c r="U839" s="142"/>
    </row>
    <row r="840" spans="1:21">
      <c r="A840" s="1">
        <v>839</v>
      </c>
      <c r="D840" s="16"/>
      <c r="E840" s="17"/>
      <c r="F840" s="17"/>
      <c r="G840" s="17"/>
      <c r="L840" s="140"/>
      <c r="M840" s="141"/>
      <c r="N840" s="141"/>
      <c r="O840" s="141"/>
      <c r="P840" s="141"/>
      <c r="Q840" s="141"/>
      <c r="R840" s="141"/>
      <c r="S840" s="141"/>
      <c r="T840" s="141"/>
      <c r="U840" s="142"/>
    </row>
    <row r="841" spans="1:21">
      <c r="A841" s="1">
        <v>840</v>
      </c>
      <c r="D841" s="16"/>
      <c r="E841" s="17"/>
      <c r="F841" s="17"/>
      <c r="G841" s="17"/>
      <c r="L841" s="140"/>
      <c r="M841" s="141"/>
      <c r="N841" s="141"/>
      <c r="O841" s="141"/>
      <c r="P841" s="141"/>
      <c r="Q841" s="141"/>
      <c r="R841" s="141"/>
      <c r="S841" s="141"/>
      <c r="T841" s="141"/>
      <c r="U841" s="142"/>
    </row>
    <row r="842" spans="1:21">
      <c r="A842" s="1">
        <v>841</v>
      </c>
      <c r="D842" s="16"/>
      <c r="E842" s="17"/>
      <c r="F842" s="17"/>
      <c r="G842" s="17"/>
      <c r="L842" s="140"/>
      <c r="M842" s="141"/>
      <c r="N842" s="141"/>
      <c r="O842" s="141"/>
      <c r="P842" s="141"/>
      <c r="Q842" s="141"/>
      <c r="R842" s="141"/>
      <c r="S842" s="141"/>
      <c r="T842" s="141"/>
      <c r="U842" s="142"/>
    </row>
    <row r="843" spans="1:21">
      <c r="A843" s="1">
        <v>842</v>
      </c>
      <c r="D843" s="16"/>
      <c r="E843" s="17"/>
      <c r="F843" s="17"/>
      <c r="G843" s="17"/>
      <c r="L843" s="140"/>
      <c r="M843" s="141"/>
      <c r="N843" s="141"/>
      <c r="O843" s="141"/>
      <c r="P843" s="141"/>
      <c r="Q843" s="141"/>
      <c r="R843" s="141"/>
      <c r="S843" s="141"/>
      <c r="T843" s="141"/>
      <c r="U843" s="142"/>
    </row>
    <row r="844" spans="1:21">
      <c r="A844" s="1">
        <v>843</v>
      </c>
      <c r="D844" s="16"/>
      <c r="E844" s="17"/>
      <c r="F844" s="17"/>
      <c r="G844" s="17"/>
      <c r="L844" s="140"/>
      <c r="M844" s="141"/>
      <c r="N844" s="141"/>
      <c r="O844" s="141"/>
      <c r="P844" s="141"/>
      <c r="Q844" s="141"/>
      <c r="R844" s="141"/>
      <c r="S844" s="141"/>
      <c r="T844" s="141"/>
      <c r="U844" s="142"/>
    </row>
    <row r="845" spans="1:21">
      <c r="A845" s="1">
        <v>844</v>
      </c>
      <c r="D845" s="16"/>
      <c r="E845" s="17"/>
      <c r="F845" s="17"/>
      <c r="G845" s="17"/>
      <c r="L845" s="140"/>
      <c r="M845" s="141"/>
      <c r="N845" s="141"/>
      <c r="O845" s="141"/>
      <c r="P845" s="141"/>
      <c r="Q845" s="141"/>
      <c r="R845" s="141"/>
      <c r="S845" s="141"/>
      <c r="T845" s="141"/>
      <c r="U845" s="142"/>
    </row>
    <row r="846" spans="1:21">
      <c r="A846" s="1">
        <v>845</v>
      </c>
      <c r="D846" s="16"/>
      <c r="E846" s="17"/>
      <c r="F846" s="17"/>
      <c r="G846" s="17"/>
      <c r="L846" s="140"/>
      <c r="M846" s="141"/>
      <c r="N846" s="141"/>
      <c r="O846" s="141"/>
      <c r="P846" s="141"/>
      <c r="Q846" s="141"/>
      <c r="R846" s="141"/>
      <c r="S846" s="141"/>
      <c r="T846" s="141"/>
      <c r="U846" s="142"/>
    </row>
    <row r="847" spans="1:21">
      <c r="A847" s="1">
        <v>846</v>
      </c>
      <c r="D847" s="16"/>
      <c r="E847" s="17"/>
      <c r="F847" s="17"/>
      <c r="G847" s="17"/>
      <c r="L847" s="140"/>
      <c r="M847" s="141"/>
      <c r="N847" s="141"/>
      <c r="O847" s="141"/>
      <c r="P847" s="141"/>
      <c r="Q847" s="141"/>
      <c r="R847" s="141"/>
      <c r="S847" s="141"/>
      <c r="T847" s="141"/>
      <c r="U847" s="142"/>
    </row>
    <row r="848" spans="1:21">
      <c r="A848" s="1">
        <v>847</v>
      </c>
      <c r="D848" s="16"/>
      <c r="E848" s="17"/>
      <c r="F848" s="17"/>
      <c r="G848" s="17"/>
      <c r="L848" s="140"/>
      <c r="M848" s="141"/>
      <c r="N848" s="141"/>
      <c r="O848" s="141"/>
      <c r="P848" s="141"/>
      <c r="Q848" s="141"/>
      <c r="R848" s="141"/>
      <c r="S848" s="141"/>
      <c r="T848" s="141"/>
      <c r="U848" s="142"/>
    </row>
    <row r="849" spans="1:21">
      <c r="A849" s="1">
        <v>848</v>
      </c>
      <c r="D849" s="16"/>
      <c r="E849" s="17"/>
      <c r="F849" s="17"/>
      <c r="G849" s="17"/>
      <c r="L849" s="140"/>
      <c r="M849" s="141"/>
      <c r="N849" s="141"/>
      <c r="O849" s="141"/>
      <c r="P849" s="141"/>
      <c r="Q849" s="141"/>
      <c r="R849" s="141"/>
      <c r="S849" s="141"/>
      <c r="T849" s="141"/>
      <c r="U849" s="142"/>
    </row>
    <row r="850" spans="1:21">
      <c r="A850" s="1">
        <v>849</v>
      </c>
      <c r="D850" s="16"/>
      <c r="E850" s="17"/>
      <c r="F850" s="17"/>
      <c r="G850" s="17"/>
      <c r="L850" s="140"/>
      <c r="M850" s="141"/>
      <c r="N850" s="141"/>
      <c r="O850" s="141"/>
      <c r="P850" s="141"/>
      <c r="Q850" s="141"/>
      <c r="R850" s="141"/>
      <c r="S850" s="141"/>
      <c r="T850" s="141"/>
      <c r="U850" s="142"/>
    </row>
    <row r="851" spans="1:21">
      <c r="A851" s="1">
        <v>850</v>
      </c>
      <c r="D851" s="16"/>
      <c r="E851" s="17"/>
      <c r="F851" s="17"/>
      <c r="G851" s="17"/>
      <c r="L851" s="140"/>
      <c r="M851" s="141"/>
      <c r="N851" s="141"/>
      <c r="O851" s="141"/>
      <c r="P851" s="141"/>
      <c r="Q851" s="141"/>
      <c r="R851" s="141"/>
      <c r="S851" s="141"/>
      <c r="T851" s="141"/>
      <c r="U851" s="142"/>
    </row>
    <row r="852" spans="1:21">
      <c r="A852" s="1">
        <v>851</v>
      </c>
      <c r="D852" s="16"/>
      <c r="E852" s="17"/>
      <c r="F852" s="17"/>
      <c r="G852" s="17"/>
      <c r="L852" s="140"/>
      <c r="M852" s="141"/>
      <c r="N852" s="141"/>
      <c r="O852" s="141"/>
      <c r="P852" s="141"/>
      <c r="Q852" s="141"/>
      <c r="R852" s="141"/>
      <c r="S852" s="141"/>
      <c r="T852" s="141"/>
      <c r="U852" s="142"/>
    </row>
    <row r="853" spans="1:21">
      <c r="A853" s="1">
        <v>852</v>
      </c>
      <c r="D853" s="16"/>
      <c r="E853" s="17"/>
      <c r="F853" s="17"/>
      <c r="G853" s="17"/>
      <c r="L853" s="140"/>
      <c r="M853" s="141"/>
      <c r="N853" s="141"/>
      <c r="O853" s="141"/>
      <c r="P853" s="141"/>
      <c r="Q853" s="141"/>
      <c r="R853" s="141"/>
      <c r="S853" s="141"/>
      <c r="T853" s="141"/>
      <c r="U853" s="142"/>
    </row>
    <row r="854" spans="1:21">
      <c r="A854" s="1">
        <v>853</v>
      </c>
      <c r="D854" s="16"/>
      <c r="E854" s="17"/>
      <c r="F854" s="17"/>
      <c r="G854" s="17"/>
      <c r="L854" s="140"/>
      <c r="M854" s="141"/>
      <c r="N854" s="141"/>
      <c r="O854" s="141"/>
      <c r="P854" s="141"/>
      <c r="Q854" s="141"/>
      <c r="R854" s="141"/>
      <c r="S854" s="141"/>
      <c r="T854" s="141"/>
      <c r="U854" s="142"/>
    </row>
    <row r="855" spans="1:21">
      <c r="A855" s="1">
        <v>854</v>
      </c>
      <c r="D855" s="16"/>
      <c r="E855" s="17"/>
      <c r="F855" s="17"/>
      <c r="G855" s="17"/>
      <c r="L855" s="140"/>
      <c r="M855" s="141"/>
      <c r="N855" s="141"/>
      <c r="O855" s="141"/>
      <c r="P855" s="141"/>
      <c r="Q855" s="141"/>
      <c r="R855" s="141"/>
      <c r="S855" s="141"/>
      <c r="T855" s="141"/>
      <c r="U855" s="142"/>
    </row>
    <row r="856" spans="1:21">
      <c r="A856" s="1">
        <v>855</v>
      </c>
      <c r="D856" s="16"/>
      <c r="E856" s="17"/>
      <c r="F856" s="17"/>
      <c r="G856" s="17"/>
      <c r="L856" s="140"/>
      <c r="M856" s="141"/>
      <c r="N856" s="141"/>
      <c r="O856" s="141"/>
      <c r="P856" s="141"/>
      <c r="Q856" s="141"/>
      <c r="R856" s="141"/>
      <c r="S856" s="141"/>
      <c r="T856" s="141"/>
      <c r="U856" s="142"/>
    </row>
    <row r="857" spans="1:21">
      <c r="A857" s="1">
        <v>856</v>
      </c>
      <c r="D857" s="16"/>
      <c r="E857" s="17"/>
      <c r="F857" s="17"/>
      <c r="G857" s="17"/>
      <c r="L857" s="140"/>
      <c r="M857" s="141"/>
      <c r="N857" s="141"/>
      <c r="O857" s="141"/>
      <c r="P857" s="141"/>
      <c r="Q857" s="141"/>
      <c r="R857" s="141"/>
      <c r="S857" s="141"/>
      <c r="T857" s="141"/>
      <c r="U857" s="142"/>
    </row>
    <row r="858" spans="1:21">
      <c r="A858" s="1">
        <v>857</v>
      </c>
      <c r="D858" s="16"/>
      <c r="E858" s="17"/>
      <c r="F858" s="17"/>
      <c r="G858" s="17"/>
      <c r="L858" s="140"/>
      <c r="M858" s="141"/>
      <c r="N858" s="141"/>
      <c r="O858" s="141"/>
      <c r="P858" s="141"/>
      <c r="Q858" s="141"/>
      <c r="R858" s="141"/>
      <c r="S858" s="141"/>
      <c r="T858" s="141"/>
      <c r="U858" s="142"/>
    </row>
    <row r="859" spans="1:21">
      <c r="A859" s="1">
        <v>858</v>
      </c>
      <c r="D859" s="16"/>
      <c r="E859" s="17"/>
      <c r="F859" s="17"/>
      <c r="G859" s="17"/>
      <c r="L859" s="140"/>
      <c r="M859" s="141"/>
      <c r="N859" s="141"/>
      <c r="O859" s="141"/>
      <c r="P859" s="141"/>
      <c r="Q859" s="141"/>
      <c r="R859" s="141"/>
      <c r="S859" s="141"/>
      <c r="T859" s="141"/>
      <c r="U859" s="142"/>
    </row>
    <row r="860" spans="1:21">
      <c r="A860" s="1">
        <v>859</v>
      </c>
      <c r="D860" s="16"/>
      <c r="E860" s="17"/>
      <c r="F860" s="17"/>
      <c r="G860" s="17"/>
      <c r="L860" s="140"/>
      <c r="M860" s="141"/>
      <c r="N860" s="141"/>
      <c r="O860" s="141"/>
      <c r="P860" s="141"/>
      <c r="Q860" s="141"/>
      <c r="R860" s="141"/>
      <c r="S860" s="141"/>
      <c r="T860" s="141"/>
      <c r="U860" s="142"/>
    </row>
    <row r="861" spans="1:21">
      <c r="A861" s="1">
        <v>860</v>
      </c>
      <c r="D861" s="16"/>
      <c r="E861" s="17"/>
      <c r="F861" s="17"/>
      <c r="G861" s="17"/>
      <c r="L861" s="140"/>
      <c r="M861" s="141"/>
      <c r="N861" s="141"/>
      <c r="O861" s="141"/>
      <c r="P861" s="141"/>
      <c r="Q861" s="141"/>
      <c r="R861" s="141"/>
      <c r="S861" s="141"/>
      <c r="T861" s="141"/>
      <c r="U861" s="142"/>
    </row>
    <row r="862" spans="1:21">
      <c r="A862" s="1">
        <v>861</v>
      </c>
      <c r="D862" s="16"/>
      <c r="E862" s="17"/>
      <c r="F862" s="17"/>
      <c r="G862" s="17"/>
      <c r="L862" s="140"/>
      <c r="M862" s="141"/>
      <c r="N862" s="141"/>
      <c r="O862" s="141"/>
      <c r="P862" s="141"/>
      <c r="Q862" s="141"/>
      <c r="R862" s="141"/>
      <c r="S862" s="141"/>
      <c r="T862" s="141"/>
      <c r="U862" s="142"/>
    </row>
    <row r="863" spans="1:21">
      <c r="A863" s="1">
        <v>862</v>
      </c>
      <c r="D863" s="16"/>
      <c r="E863" s="17"/>
      <c r="F863" s="17"/>
      <c r="G863" s="17"/>
      <c r="L863" s="140"/>
      <c r="M863" s="141"/>
      <c r="N863" s="141"/>
      <c r="O863" s="141"/>
      <c r="P863" s="141"/>
      <c r="Q863" s="141"/>
      <c r="R863" s="141"/>
      <c r="S863" s="141"/>
      <c r="T863" s="141"/>
      <c r="U863" s="142"/>
    </row>
    <row r="864" spans="1:21">
      <c r="A864" s="1">
        <v>863</v>
      </c>
      <c r="D864" s="16"/>
      <c r="E864" s="17"/>
      <c r="F864" s="17"/>
      <c r="G864" s="17"/>
      <c r="L864" s="140"/>
      <c r="M864" s="141"/>
      <c r="N864" s="141"/>
      <c r="O864" s="141"/>
      <c r="P864" s="141"/>
      <c r="Q864" s="141"/>
      <c r="R864" s="141"/>
      <c r="S864" s="141"/>
      <c r="T864" s="141"/>
      <c r="U864" s="142"/>
    </row>
    <row r="865" spans="1:21">
      <c r="A865" s="1">
        <v>864</v>
      </c>
      <c r="D865" s="16"/>
      <c r="E865" s="17"/>
      <c r="F865" s="17"/>
      <c r="G865" s="17"/>
      <c r="L865" s="140"/>
      <c r="M865" s="141"/>
      <c r="N865" s="141"/>
      <c r="O865" s="141"/>
      <c r="P865" s="141"/>
      <c r="Q865" s="141"/>
      <c r="R865" s="141"/>
      <c r="S865" s="141"/>
      <c r="T865" s="141"/>
      <c r="U865" s="142"/>
    </row>
    <row r="866" spans="1:21">
      <c r="A866" s="1">
        <v>865</v>
      </c>
      <c r="D866" s="16"/>
      <c r="E866" s="17"/>
      <c r="F866" s="17"/>
      <c r="G866" s="17"/>
      <c r="L866" s="140"/>
      <c r="M866" s="141"/>
      <c r="N866" s="141"/>
      <c r="O866" s="141"/>
      <c r="P866" s="141"/>
      <c r="Q866" s="141"/>
      <c r="R866" s="141"/>
      <c r="S866" s="141"/>
      <c r="T866" s="141"/>
      <c r="U866" s="142"/>
    </row>
    <row r="867" spans="1:21">
      <c r="A867" s="1">
        <v>866</v>
      </c>
      <c r="D867" s="16"/>
      <c r="E867" s="17"/>
      <c r="F867" s="17"/>
      <c r="G867" s="17"/>
      <c r="L867" s="140"/>
      <c r="M867" s="141"/>
      <c r="N867" s="141"/>
      <c r="O867" s="141"/>
      <c r="P867" s="141"/>
      <c r="Q867" s="141"/>
      <c r="R867" s="141"/>
      <c r="S867" s="141"/>
      <c r="T867" s="141"/>
      <c r="U867" s="142"/>
    </row>
    <row r="868" spans="1:21">
      <c r="A868" s="1">
        <v>867</v>
      </c>
      <c r="D868" s="16"/>
      <c r="E868" s="17"/>
      <c r="F868" s="17"/>
      <c r="G868" s="17"/>
      <c r="L868" s="140"/>
      <c r="M868" s="141"/>
      <c r="N868" s="141"/>
      <c r="O868" s="141"/>
      <c r="P868" s="141"/>
      <c r="Q868" s="141"/>
      <c r="R868" s="141"/>
      <c r="S868" s="141"/>
      <c r="T868" s="141"/>
      <c r="U868" s="142"/>
    </row>
    <row r="869" spans="1:21">
      <c r="A869" s="1">
        <v>868</v>
      </c>
      <c r="D869" s="16"/>
      <c r="E869" s="17"/>
      <c r="F869" s="17"/>
      <c r="G869" s="17"/>
      <c r="L869" s="140"/>
      <c r="M869" s="141"/>
      <c r="N869" s="141"/>
      <c r="O869" s="141"/>
      <c r="P869" s="141"/>
      <c r="Q869" s="141"/>
      <c r="R869" s="141"/>
      <c r="S869" s="141"/>
      <c r="T869" s="141"/>
      <c r="U869" s="142"/>
    </row>
    <row r="870" spans="1:21">
      <c r="A870" s="1">
        <v>869</v>
      </c>
      <c r="D870" s="16"/>
      <c r="E870" s="17"/>
      <c r="F870" s="17"/>
      <c r="G870" s="17"/>
      <c r="L870" s="140"/>
      <c r="M870" s="141"/>
      <c r="N870" s="141"/>
      <c r="O870" s="141"/>
      <c r="P870" s="141"/>
      <c r="Q870" s="141"/>
      <c r="R870" s="141"/>
      <c r="S870" s="141"/>
      <c r="T870" s="141"/>
      <c r="U870" s="142"/>
    </row>
    <row r="871" spans="1:21">
      <c r="A871" s="1">
        <v>870</v>
      </c>
      <c r="D871" s="16"/>
      <c r="E871" s="17"/>
      <c r="F871" s="17"/>
      <c r="G871" s="17"/>
      <c r="L871" s="140"/>
      <c r="M871" s="141"/>
      <c r="N871" s="141"/>
      <c r="O871" s="141"/>
      <c r="P871" s="141"/>
      <c r="Q871" s="141"/>
      <c r="R871" s="141"/>
      <c r="S871" s="141"/>
      <c r="T871" s="141"/>
      <c r="U871" s="142"/>
    </row>
    <row r="872" spans="1:21">
      <c r="A872" s="1">
        <v>871</v>
      </c>
      <c r="D872" s="16"/>
      <c r="E872" s="17"/>
      <c r="F872" s="17"/>
      <c r="G872" s="17"/>
      <c r="L872" s="140"/>
      <c r="M872" s="141"/>
      <c r="N872" s="141"/>
      <c r="O872" s="141"/>
      <c r="P872" s="141"/>
      <c r="Q872" s="141"/>
      <c r="R872" s="141"/>
      <c r="S872" s="141"/>
      <c r="T872" s="141"/>
      <c r="U872" s="142"/>
    </row>
    <row r="873" spans="1:21">
      <c r="A873" s="1">
        <v>872</v>
      </c>
      <c r="D873" s="16"/>
      <c r="E873" s="17"/>
      <c r="F873" s="17"/>
      <c r="G873" s="17"/>
      <c r="L873" s="140"/>
      <c r="M873" s="141"/>
      <c r="N873" s="141"/>
      <c r="O873" s="141"/>
      <c r="P873" s="141"/>
      <c r="Q873" s="141"/>
      <c r="R873" s="141"/>
      <c r="S873" s="141"/>
      <c r="T873" s="141"/>
      <c r="U873" s="142"/>
    </row>
    <row r="874" spans="1:21">
      <c r="A874" s="1">
        <v>873</v>
      </c>
      <c r="D874" s="16"/>
      <c r="E874" s="17"/>
      <c r="F874" s="17"/>
      <c r="G874" s="17"/>
      <c r="L874" s="140"/>
      <c r="M874" s="141"/>
      <c r="N874" s="141"/>
      <c r="O874" s="141"/>
      <c r="P874" s="141"/>
      <c r="Q874" s="141"/>
      <c r="R874" s="141"/>
      <c r="S874" s="141"/>
      <c r="T874" s="141"/>
      <c r="U874" s="142"/>
    </row>
    <row r="875" spans="1:21">
      <c r="A875" s="1">
        <v>874</v>
      </c>
      <c r="D875" s="16"/>
      <c r="E875" s="17"/>
      <c r="F875" s="17"/>
      <c r="G875" s="17"/>
      <c r="L875" s="140"/>
      <c r="M875" s="141"/>
      <c r="N875" s="141"/>
      <c r="O875" s="141"/>
      <c r="P875" s="141"/>
      <c r="Q875" s="141"/>
      <c r="R875" s="141"/>
      <c r="S875" s="141"/>
      <c r="T875" s="141"/>
      <c r="U875" s="142"/>
    </row>
    <row r="876" spans="1:21">
      <c r="A876" s="1">
        <v>875</v>
      </c>
      <c r="D876" s="16"/>
      <c r="E876" s="17"/>
      <c r="F876" s="17"/>
      <c r="G876" s="17"/>
      <c r="L876" s="140"/>
      <c r="M876" s="141"/>
      <c r="N876" s="141"/>
      <c r="O876" s="141"/>
      <c r="P876" s="141"/>
      <c r="Q876" s="141"/>
      <c r="R876" s="141"/>
      <c r="S876" s="141"/>
      <c r="T876" s="141"/>
      <c r="U876" s="142"/>
    </row>
    <row r="877" spans="1:21">
      <c r="A877" s="1">
        <v>876</v>
      </c>
      <c r="D877" s="16"/>
      <c r="E877" s="17"/>
      <c r="F877" s="17"/>
      <c r="G877" s="17"/>
      <c r="L877" s="140"/>
      <c r="M877" s="141"/>
      <c r="N877" s="141"/>
      <c r="O877" s="141"/>
      <c r="P877" s="141"/>
      <c r="Q877" s="141"/>
      <c r="R877" s="141"/>
      <c r="S877" s="141"/>
      <c r="T877" s="141"/>
      <c r="U877" s="142"/>
    </row>
    <row r="878" spans="1:21">
      <c r="A878" s="1">
        <v>877</v>
      </c>
      <c r="D878" s="16"/>
      <c r="E878" s="17"/>
      <c r="F878" s="17"/>
      <c r="G878" s="17"/>
      <c r="L878" s="140"/>
      <c r="M878" s="141"/>
      <c r="N878" s="141"/>
      <c r="O878" s="141"/>
      <c r="P878" s="141"/>
      <c r="Q878" s="141"/>
      <c r="R878" s="141"/>
      <c r="S878" s="141"/>
      <c r="T878" s="141"/>
      <c r="U878" s="142"/>
    </row>
    <row r="879" spans="1:21">
      <c r="A879" s="1">
        <v>878</v>
      </c>
      <c r="D879" s="16"/>
      <c r="E879" s="17"/>
      <c r="F879" s="17"/>
      <c r="G879" s="17"/>
      <c r="L879" s="140"/>
      <c r="M879" s="141"/>
      <c r="N879" s="141"/>
      <c r="O879" s="141"/>
      <c r="P879" s="141"/>
      <c r="Q879" s="141"/>
      <c r="R879" s="141"/>
      <c r="S879" s="141"/>
      <c r="T879" s="141"/>
      <c r="U879" s="142"/>
    </row>
    <row r="880" spans="1:21">
      <c r="A880" s="1">
        <v>879</v>
      </c>
      <c r="D880" s="16"/>
      <c r="E880" s="17"/>
      <c r="F880" s="17"/>
      <c r="G880" s="17"/>
      <c r="L880" s="140"/>
      <c r="M880" s="141"/>
      <c r="N880" s="141"/>
      <c r="O880" s="141"/>
      <c r="P880" s="141"/>
      <c r="Q880" s="141"/>
      <c r="R880" s="141"/>
      <c r="S880" s="141"/>
      <c r="T880" s="141"/>
      <c r="U880" s="142"/>
    </row>
    <row r="881" spans="1:21">
      <c r="A881" s="1">
        <v>880</v>
      </c>
      <c r="D881" s="16"/>
      <c r="E881" s="17"/>
      <c r="F881" s="17"/>
      <c r="G881" s="17"/>
      <c r="L881" s="140"/>
      <c r="M881" s="141"/>
      <c r="N881" s="141"/>
      <c r="O881" s="141"/>
      <c r="P881" s="141"/>
      <c r="Q881" s="141"/>
      <c r="R881" s="141"/>
      <c r="S881" s="141"/>
      <c r="T881" s="141"/>
      <c r="U881" s="142"/>
    </row>
    <row r="882" spans="1:21">
      <c r="A882" s="1">
        <v>881</v>
      </c>
      <c r="D882" s="16"/>
      <c r="E882" s="17"/>
      <c r="F882" s="17"/>
      <c r="G882" s="17"/>
      <c r="L882" s="140"/>
      <c r="M882" s="141"/>
      <c r="N882" s="141"/>
      <c r="O882" s="141"/>
      <c r="P882" s="141"/>
      <c r="Q882" s="141"/>
      <c r="R882" s="141"/>
      <c r="S882" s="141"/>
      <c r="T882" s="141"/>
      <c r="U882" s="142"/>
    </row>
    <row r="883" spans="1:21">
      <c r="A883" s="1">
        <v>882</v>
      </c>
      <c r="D883" s="16"/>
      <c r="E883" s="17"/>
      <c r="F883" s="17"/>
      <c r="G883" s="17"/>
      <c r="L883" s="140"/>
      <c r="M883" s="141"/>
      <c r="N883" s="141"/>
      <c r="O883" s="141"/>
      <c r="P883" s="141"/>
      <c r="Q883" s="141"/>
      <c r="R883" s="141"/>
      <c r="S883" s="141"/>
      <c r="T883" s="141"/>
      <c r="U883" s="142"/>
    </row>
    <row r="884" spans="1:21">
      <c r="A884" s="1">
        <v>883</v>
      </c>
      <c r="D884" s="16"/>
      <c r="E884" s="17"/>
      <c r="F884" s="17"/>
      <c r="G884" s="17"/>
      <c r="L884" s="140"/>
      <c r="M884" s="141"/>
      <c r="N884" s="141"/>
      <c r="O884" s="141"/>
      <c r="P884" s="141"/>
      <c r="Q884" s="141"/>
      <c r="R884" s="141"/>
      <c r="S884" s="141"/>
      <c r="T884" s="141"/>
      <c r="U884" s="142"/>
    </row>
    <row r="885" spans="1:21">
      <c r="A885" s="1">
        <v>884</v>
      </c>
      <c r="D885" s="16"/>
      <c r="E885" s="17"/>
      <c r="F885" s="17"/>
      <c r="G885" s="17"/>
      <c r="L885" s="140"/>
      <c r="M885" s="141"/>
      <c r="N885" s="141"/>
      <c r="O885" s="141"/>
      <c r="P885" s="141"/>
      <c r="Q885" s="141"/>
      <c r="R885" s="141"/>
      <c r="S885" s="141"/>
      <c r="T885" s="141"/>
      <c r="U885" s="142"/>
    </row>
    <row r="886" spans="1:21">
      <c r="A886" s="1">
        <v>885</v>
      </c>
      <c r="D886" s="16"/>
      <c r="E886" s="17"/>
      <c r="F886" s="17"/>
      <c r="G886" s="17"/>
      <c r="L886" s="140"/>
      <c r="M886" s="141"/>
      <c r="N886" s="141"/>
      <c r="O886" s="141"/>
      <c r="P886" s="141"/>
      <c r="Q886" s="141"/>
      <c r="R886" s="141"/>
      <c r="S886" s="141"/>
      <c r="T886" s="141"/>
      <c r="U886" s="142"/>
    </row>
    <row r="887" spans="1:21">
      <c r="A887" s="1">
        <v>886</v>
      </c>
      <c r="D887" s="16"/>
      <c r="E887" s="17"/>
      <c r="F887" s="17"/>
      <c r="G887" s="17"/>
      <c r="L887" s="140"/>
      <c r="M887" s="141"/>
      <c r="N887" s="141"/>
      <c r="O887" s="141"/>
      <c r="P887" s="141"/>
      <c r="Q887" s="141"/>
      <c r="R887" s="141"/>
      <c r="S887" s="141"/>
      <c r="T887" s="141"/>
      <c r="U887" s="142"/>
    </row>
    <row r="888" spans="1:21">
      <c r="A888" s="1">
        <v>887</v>
      </c>
      <c r="D888" s="16"/>
      <c r="E888" s="17"/>
      <c r="F888" s="17"/>
      <c r="G888" s="17"/>
      <c r="L888" s="140"/>
      <c r="M888" s="141"/>
      <c r="N888" s="141"/>
      <c r="O888" s="141"/>
      <c r="P888" s="141"/>
      <c r="Q888" s="141"/>
      <c r="R888" s="141"/>
      <c r="S888" s="141"/>
      <c r="T888" s="141"/>
      <c r="U888" s="142"/>
    </row>
    <row r="889" spans="1:21">
      <c r="A889" s="1">
        <v>888</v>
      </c>
      <c r="D889" s="16"/>
      <c r="E889" s="17"/>
      <c r="F889" s="17"/>
      <c r="G889" s="17"/>
      <c r="L889" s="140"/>
      <c r="M889" s="141"/>
      <c r="N889" s="141"/>
      <c r="O889" s="141"/>
      <c r="P889" s="141"/>
      <c r="Q889" s="141"/>
      <c r="R889" s="141"/>
      <c r="S889" s="141"/>
      <c r="T889" s="141"/>
      <c r="U889" s="142"/>
    </row>
    <row r="890" spans="1:21">
      <c r="A890" s="1">
        <v>889</v>
      </c>
      <c r="D890" s="16"/>
      <c r="E890" s="17"/>
      <c r="F890" s="17"/>
      <c r="G890" s="17"/>
      <c r="L890" s="140"/>
      <c r="M890" s="141"/>
      <c r="N890" s="141"/>
      <c r="O890" s="141"/>
      <c r="P890" s="141"/>
      <c r="Q890" s="141"/>
      <c r="R890" s="141"/>
      <c r="S890" s="141"/>
      <c r="T890" s="141"/>
      <c r="U890" s="142"/>
    </row>
    <row r="891" spans="1:21">
      <c r="A891" s="1">
        <v>890</v>
      </c>
      <c r="D891" s="16"/>
      <c r="E891" s="17"/>
      <c r="F891" s="17"/>
      <c r="G891" s="17"/>
      <c r="L891" s="140"/>
      <c r="M891" s="141"/>
      <c r="N891" s="141"/>
      <c r="O891" s="141"/>
      <c r="P891" s="141"/>
      <c r="Q891" s="141"/>
      <c r="R891" s="141"/>
      <c r="S891" s="141"/>
      <c r="T891" s="141"/>
      <c r="U891" s="142"/>
    </row>
    <row r="892" spans="1:21">
      <c r="A892" s="1">
        <v>891</v>
      </c>
      <c r="D892" s="16"/>
      <c r="E892" s="17"/>
      <c r="F892" s="17"/>
      <c r="G892" s="17"/>
      <c r="L892" s="140"/>
      <c r="M892" s="141"/>
      <c r="N892" s="141"/>
      <c r="O892" s="141"/>
      <c r="P892" s="141"/>
      <c r="Q892" s="141"/>
      <c r="R892" s="141"/>
      <c r="S892" s="141"/>
      <c r="T892" s="141"/>
      <c r="U892" s="142"/>
    </row>
    <row r="893" spans="1:21">
      <c r="A893" s="1">
        <v>892</v>
      </c>
      <c r="D893" s="16"/>
      <c r="E893" s="17"/>
      <c r="F893" s="17"/>
      <c r="G893" s="17"/>
      <c r="L893" s="140"/>
      <c r="M893" s="141"/>
      <c r="N893" s="141"/>
      <c r="O893" s="141"/>
      <c r="P893" s="141"/>
      <c r="Q893" s="141"/>
      <c r="R893" s="141"/>
      <c r="S893" s="141"/>
      <c r="T893" s="141"/>
      <c r="U893" s="142"/>
    </row>
    <row r="894" spans="1:21">
      <c r="A894" s="1">
        <v>893</v>
      </c>
      <c r="D894" s="16"/>
      <c r="E894" s="17"/>
      <c r="F894" s="17"/>
      <c r="G894" s="17"/>
      <c r="L894" s="140"/>
      <c r="M894" s="141"/>
      <c r="N894" s="141"/>
      <c r="O894" s="141"/>
      <c r="P894" s="141"/>
      <c r="Q894" s="141"/>
      <c r="R894" s="141"/>
      <c r="S894" s="141"/>
      <c r="T894" s="141"/>
      <c r="U894" s="142"/>
    </row>
    <row r="895" spans="1:21">
      <c r="A895" s="1">
        <v>894</v>
      </c>
      <c r="D895" s="16"/>
      <c r="E895" s="17"/>
      <c r="F895" s="17"/>
      <c r="G895" s="17"/>
      <c r="L895" s="140"/>
      <c r="M895" s="141"/>
      <c r="N895" s="141"/>
      <c r="O895" s="141"/>
      <c r="P895" s="141"/>
      <c r="Q895" s="141"/>
      <c r="R895" s="141"/>
      <c r="S895" s="141"/>
      <c r="T895" s="141"/>
      <c r="U895" s="142"/>
    </row>
    <row r="896" spans="1:21">
      <c r="A896" s="1">
        <v>895</v>
      </c>
      <c r="D896" s="16"/>
      <c r="E896" s="17"/>
      <c r="F896" s="17"/>
      <c r="G896" s="17"/>
      <c r="L896" s="140"/>
      <c r="M896" s="141"/>
      <c r="N896" s="141"/>
      <c r="O896" s="141"/>
      <c r="P896" s="141"/>
      <c r="Q896" s="141"/>
      <c r="R896" s="141"/>
      <c r="S896" s="141"/>
      <c r="T896" s="141"/>
      <c r="U896" s="142"/>
    </row>
    <row r="897" spans="1:21">
      <c r="A897" s="1">
        <v>896</v>
      </c>
      <c r="D897" s="16"/>
      <c r="E897" s="17"/>
      <c r="F897" s="17"/>
      <c r="G897" s="17"/>
      <c r="L897" s="140"/>
      <c r="M897" s="141"/>
      <c r="N897" s="141"/>
      <c r="O897" s="141"/>
      <c r="P897" s="141"/>
      <c r="Q897" s="141"/>
      <c r="R897" s="141"/>
      <c r="S897" s="141"/>
      <c r="T897" s="141"/>
      <c r="U897" s="142"/>
    </row>
    <row r="898" spans="1:21">
      <c r="A898" s="1">
        <v>897</v>
      </c>
      <c r="D898" s="16"/>
      <c r="E898" s="17"/>
      <c r="F898" s="17"/>
      <c r="G898" s="17"/>
      <c r="L898" s="140"/>
      <c r="M898" s="141"/>
      <c r="N898" s="141"/>
      <c r="O898" s="141"/>
      <c r="P898" s="141"/>
      <c r="Q898" s="141"/>
      <c r="R898" s="141"/>
      <c r="S898" s="141"/>
      <c r="T898" s="141"/>
      <c r="U898" s="142"/>
    </row>
    <row r="899" spans="1:21">
      <c r="A899" s="1">
        <v>898</v>
      </c>
      <c r="D899" s="16"/>
      <c r="E899" s="17"/>
      <c r="F899" s="17"/>
      <c r="G899" s="17"/>
      <c r="L899" s="140"/>
      <c r="M899" s="141"/>
      <c r="N899" s="141"/>
      <c r="O899" s="141"/>
      <c r="P899" s="141"/>
      <c r="Q899" s="141"/>
      <c r="R899" s="141"/>
      <c r="S899" s="141"/>
      <c r="T899" s="141"/>
      <c r="U899" s="142"/>
    </row>
    <row r="900" spans="1:21">
      <c r="A900" s="1">
        <v>899</v>
      </c>
      <c r="D900" s="16"/>
      <c r="E900" s="17"/>
      <c r="F900" s="17"/>
      <c r="G900" s="17"/>
      <c r="L900" s="140"/>
      <c r="M900" s="141"/>
      <c r="N900" s="141"/>
      <c r="O900" s="141"/>
      <c r="P900" s="141"/>
      <c r="Q900" s="141"/>
      <c r="R900" s="141"/>
      <c r="S900" s="141"/>
      <c r="T900" s="141"/>
      <c r="U900" s="142"/>
    </row>
    <row r="901" spans="1:21">
      <c r="A901" s="1">
        <v>900</v>
      </c>
      <c r="D901" s="16"/>
      <c r="E901" s="17"/>
      <c r="F901" s="17"/>
      <c r="G901" s="17"/>
      <c r="L901" s="140"/>
      <c r="M901" s="141"/>
      <c r="N901" s="141"/>
      <c r="O901" s="141"/>
      <c r="P901" s="141"/>
      <c r="Q901" s="141"/>
      <c r="R901" s="141"/>
      <c r="S901" s="141"/>
      <c r="T901" s="141"/>
      <c r="U901" s="142"/>
    </row>
    <row r="902" spans="1:21">
      <c r="A902" s="1">
        <v>901</v>
      </c>
      <c r="D902" s="16"/>
      <c r="E902" s="17"/>
      <c r="F902" s="17"/>
      <c r="G902" s="17"/>
      <c r="L902" s="140"/>
      <c r="M902" s="141"/>
      <c r="N902" s="141"/>
      <c r="O902" s="141"/>
      <c r="P902" s="141"/>
      <c r="Q902" s="141"/>
      <c r="R902" s="141"/>
      <c r="S902" s="141"/>
      <c r="T902" s="141"/>
      <c r="U902" s="142"/>
    </row>
    <row r="903" spans="1:21">
      <c r="A903" s="1">
        <v>902</v>
      </c>
      <c r="D903" s="16"/>
      <c r="E903" s="17"/>
      <c r="F903" s="17"/>
      <c r="G903" s="17"/>
      <c r="L903" s="140"/>
      <c r="M903" s="141"/>
      <c r="N903" s="141"/>
      <c r="O903" s="141"/>
      <c r="P903" s="141"/>
      <c r="Q903" s="141"/>
      <c r="R903" s="141"/>
      <c r="S903" s="141"/>
      <c r="T903" s="141"/>
      <c r="U903" s="142"/>
    </row>
    <row r="904" spans="1:21">
      <c r="A904" s="1">
        <v>903</v>
      </c>
      <c r="D904" s="16"/>
      <c r="E904" s="17"/>
      <c r="F904" s="17"/>
      <c r="G904" s="17"/>
      <c r="L904" s="140"/>
      <c r="M904" s="141"/>
      <c r="N904" s="141"/>
      <c r="O904" s="141"/>
      <c r="P904" s="141"/>
      <c r="Q904" s="141"/>
      <c r="R904" s="141"/>
      <c r="S904" s="141"/>
      <c r="T904" s="141"/>
      <c r="U904" s="142"/>
    </row>
    <row r="905" spans="1:21">
      <c r="A905" s="1">
        <v>904</v>
      </c>
      <c r="D905" s="16"/>
      <c r="E905" s="17"/>
      <c r="F905" s="17"/>
      <c r="G905" s="17"/>
      <c r="L905" s="140"/>
      <c r="M905" s="141"/>
      <c r="N905" s="141"/>
      <c r="O905" s="141"/>
      <c r="P905" s="141"/>
      <c r="Q905" s="141"/>
      <c r="R905" s="141"/>
      <c r="S905" s="141"/>
      <c r="T905" s="141"/>
      <c r="U905" s="142"/>
    </row>
    <row r="906" spans="1:21">
      <c r="A906" s="1">
        <v>905</v>
      </c>
      <c r="D906" s="16"/>
      <c r="E906" s="17"/>
      <c r="F906" s="17"/>
      <c r="G906" s="17"/>
      <c r="L906" s="140"/>
      <c r="M906" s="141"/>
      <c r="N906" s="141"/>
      <c r="O906" s="141"/>
      <c r="P906" s="141"/>
      <c r="Q906" s="141"/>
      <c r="R906" s="141"/>
      <c r="S906" s="141"/>
      <c r="T906" s="141"/>
      <c r="U906" s="142"/>
    </row>
    <row r="907" spans="1:21">
      <c r="A907" s="1">
        <v>906</v>
      </c>
      <c r="D907" s="16"/>
      <c r="E907" s="17"/>
      <c r="F907" s="17"/>
      <c r="G907" s="17"/>
      <c r="L907" s="140"/>
      <c r="M907" s="141"/>
      <c r="N907" s="141"/>
      <c r="O907" s="141"/>
      <c r="P907" s="141"/>
      <c r="Q907" s="141"/>
      <c r="R907" s="141"/>
      <c r="S907" s="141"/>
      <c r="T907" s="141"/>
      <c r="U907" s="142"/>
    </row>
    <row r="908" spans="1:21">
      <c r="A908" s="1">
        <v>907</v>
      </c>
      <c r="D908" s="16"/>
      <c r="E908" s="17"/>
      <c r="F908" s="17"/>
      <c r="G908" s="17"/>
      <c r="L908" s="140"/>
      <c r="M908" s="141"/>
      <c r="N908" s="141"/>
      <c r="O908" s="141"/>
      <c r="P908" s="141"/>
      <c r="Q908" s="141"/>
      <c r="R908" s="141"/>
      <c r="S908" s="141"/>
      <c r="T908" s="141"/>
      <c r="U908" s="142"/>
    </row>
    <row r="909" spans="1:21">
      <c r="A909" s="1">
        <v>908</v>
      </c>
      <c r="D909" s="16"/>
      <c r="E909" s="17"/>
      <c r="F909" s="17"/>
      <c r="G909" s="17"/>
      <c r="L909" s="140"/>
      <c r="M909" s="141"/>
      <c r="N909" s="141"/>
      <c r="O909" s="141"/>
      <c r="P909" s="141"/>
      <c r="Q909" s="141"/>
      <c r="R909" s="141"/>
      <c r="S909" s="141"/>
      <c r="T909" s="141"/>
      <c r="U909" s="142"/>
    </row>
    <row r="910" spans="1:21">
      <c r="A910" s="1">
        <v>909</v>
      </c>
      <c r="D910" s="16"/>
      <c r="E910" s="17"/>
      <c r="F910" s="17"/>
      <c r="G910" s="17"/>
      <c r="L910" s="140"/>
      <c r="M910" s="141"/>
      <c r="N910" s="141"/>
      <c r="O910" s="141"/>
      <c r="P910" s="141"/>
      <c r="Q910" s="141"/>
      <c r="R910" s="141"/>
      <c r="S910" s="141"/>
      <c r="T910" s="141"/>
      <c r="U910" s="142"/>
    </row>
    <row r="911" spans="1:21">
      <c r="A911" s="1">
        <v>910</v>
      </c>
      <c r="D911" s="16"/>
      <c r="E911" s="17"/>
      <c r="F911" s="17"/>
      <c r="G911" s="17"/>
      <c r="L911" s="140"/>
      <c r="M911" s="141"/>
      <c r="N911" s="141"/>
      <c r="O911" s="141"/>
      <c r="P911" s="141"/>
      <c r="Q911" s="141"/>
      <c r="R911" s="141"/>
      <c r="S911" s="141"/>
      <c r="T911" s="141"/>
      <c r="U911" s="142"/>
    </row>
    <row r="912" spans="1:21">
      <c r="A912" s="1">
        <v>911</v>
      </c>
      <c r="D912" s="16"/>
      <c r="E912" s="17"/>
      <c r="F912" s="17"/>
      <c r="G912" s="17"/>
      <c r="L912" s="140"/>
      <c r="M912" s="141"/>
      <c r="N912" s="141"/>
      <c r="O912" s="141"/>
      <c r="P912" s="141"/>
      <c r="Q912" s="141"/>
      <c r="R912" s="141"/>
      <c r="S912" s="141"/>
      <c r="T912" s="141"/>
      <c r="U912" s="142"/>
    </row>
    <row r="913" spans="1:21">
      <c r="A913" s="1">
        <v>912</v>
      </c>
      <c r="D913" s="16"/>
      <c r="E913" s="17"/>
      <c r="F913" s="17"/>
      <c r="G913" s="17"/>
      <c r="L913" s="140"/>
      <c r="M913" s="141"/>
      <c r="N913" s="141"/>
      <c r="O913" s="141"/>
      <c r="P913" s="141"/>
      <c r="Q913" s="141"/>
      <c r="R913" s="141"/>
      <c r="S913" s="141"/>
      <c r="T913" s="141"/>
      <c r="U913" s="142"/>
    </row>
    <row r="914" spans="1:21">
      <c r="A914" s="1">
        <v>913</v>
      </c>
      <c r="D914" s="16"/>
      <c r="E914" s="17"/>
      <c r="F914" s="17"/>
      <c r="G914" s="17"/>
      <c r="L914" s="140"/>
      <c r="M914" s="141"/>
      <c r="N914" s="141"/>
      <c r="O914" s="141"/>
      <c r="P914" s="141"/>
      <c r="Q914" s="141"/>
      <c r="R914" s="141"/>
      <c r="S914" s="141"/>
      <c r="T914" s="141"/>
      <c r="U914" s="142"/>
    </row>
    <row r="915" spans="1:21">
      <c r="A915" s="1">
        <v>914</v>
      </c>
      <c r="D915" s="16"/>
      <c r="E915" s="17"/>
      <c r="F915" s="17"/>
      <c r="G915" s="17"/>
      <c r="L915" s="140"/>
      <c r="M915" s="141"/>
      <c r="N915" s="141"/>
      <c r="O915" s="141"/>
      <c r="P915" s="141"/>
      <c r="Q915" s="141"/>
      <c r="R915" s="141"/>
      <c r="S915" s="141"/>
      <c r="T915" s="141"/>
      <c r="U915" s="142"/>
    </row>
    <row r="916" spans="1:21">
      <c r="A916" s="1">
        <v>915</v>
      </c>
      <c r="D916" s="16"/>
      <c r="E916" s="17"/>
      <c r="F916" s="17"/>
      <c r="G916" s="17"/>
      <c r="L916" s="140"/>
      <c r="M916" s="141"/>
      <c r="N916" s="141"/>
      <c r="O916" s="141"/>
      <c r="P916" s="141"/>
      <c r="Q916" s="141"/>
      <c r="R916" s="141"/>
      <c r="S916" s="141"/>
      <c r="T916" s="141"/>
      <c r="U916" s="142"/>
    </row>
    <row r="917" spans="1:21">
      <c r="A917" s="1">
        <v>916</v>
      </c>
      <c r="D917" s="16"/>
      <c r="E917" s="17"/>
      <c r="F917" s="17"/>
      <c r="G917" s="17"/>
      <c r="L917" s="140"/>
      <c r="M917" s="141"/>
      <c r="N917" s="141"/>
      <c r="O917" s="141"/>
      <c r="P917" s="141"/>
      <c r="Q917" s="141"/>
      <c r="R917" s="141"/>
      <c r="S917" s="141"/>
      <c r="T917" s="141"/>
      <c r="U917" s="142"/>
    </row>
    <row r="918" spans="1:21">
      <c r="A918" s="1">
        <v>917</v>
      </c>
      <c r="D918" s="16"/>
      <c r="E918" s="17"/>
      <c r="F918" s="17"/>
      <c r="G918" s="17"/>
      <c r="L918" s="140"/>
      <c r="M918" s="141"/>
      <c r="N918" s="141"/>
      <c r="O918" s="141"/>
      <c r="P918" s="141"/>
      <c r="Q918" s="141"/>
      <c r="R918" s="141"/>
      <c r="S918" s="141"/>
      <c r="T918" s="141"/>
      <c r="U918" s="142"/>
    </row>
    <row r="919" spans="1:21">
      <c r="A919" s="1">
        <v>918</v>
      </c>
      <c r="D919" s="16"/>
      <c r="E919" s="17"/>
      <c r="F919" s="17"/>
      <c r="G919" s="17"/>
      <c r="L919" s="140"/>
      <c r="M919" s="141"/>
      <c r="N919" s="141"/>
      <c r="O919" s="141"/>
      <c r="P919" s="141"/>
      <c r="Q919" s="141"/>
      <c r="R919" s="141"/>
      <c r="S919" s="141"/>
      <c r="T919" s="141"/>
      <c r="U919" s="142"/>
    </row>
    <row r="920" spans="1:21">
      <c r="A920" s="1">
        <v>919</v>
      </c>
      <c r="D920" s="16"/>
      <c r="E920" s="17"/>
      <c r="F920" s="17"/>
      <c r="G920" s="17"/>
      <c r="L920" s="140"/>
      <c r="M920" s="141"/>
      <c r="N920" s="141"/>
      <c r="O920" s="141"/>
      <c r="P920" s="141"/>
      <c r="Q920" s="141"/>
      <c r="R920" s="141"/>
      <c r="S920" s="141"/>
      <c r="T920" s="141"/>
      <c r="U920" s="142"/>
    </row>
    <row r="921" spans="1:21">
      <c r="A921" s="1">
        <v>920</v>
      </c>
      <c r="D921" s="16"/>
      <c r="E921" s="17"/>
      <c r="F921" s="17"/>
      <c r="G921" s="17"/>
      <c r="L921" s="140"/>
      <c r="M921" s="141"/>
      <c r="N921" s="141"/>
      <c r="O921" s="141"/>
      <c r="P921" s="141"/>
      <c r="Q921" s="141"/>
      <c r="R921" s="141"/>
      <c r="S921" s="141"/>
      <c r="T921" s="141"/>
      <c r="U921" s="142"/>
    </row>
    <row r="922" spans="1:21">
      <c r="A922" s="1">
        <v>921</v>
      </c>
      <c r="D922" s="16"/>
      <c r="E922" s="17"/>
      <c r="F922" s="17"/>
      <c r="G922" s="17"/>
      <c r="L922" s="140"/>
      <c r="M922" s="141"/>
      <c r="N922" s="141"/>
      <c r="O922" s="141"/>
      <c r="P922" s="141"/>
      <c r="Q922" s="141"/>
      <c r="R922" s="141"/>
      <c r="S922" s="141"/>
      <c r="T922" s="141"/>
      <c r="U922" s="142"/>
    </row>
    <row r="923" spans="1:21">
      <c r="A923" s="1">
        <v>922</v>
      </c>
      <c r="D923" s="16"/>
      <c r="E923" s="17"/>
      <c r="F923" s="17"/>
      <c r="G923" s="17"/>
      <c r="L923" s="140"/>
      <c r="M923" s="141"/>
      <c r="N923" s="141"/>
      <c r="O923" s="141"/>
      <c r="P923" s="141"/>
      <c r="Q923" s="141"/>
      <c r="R923" s="141"/>
      <c r="S923" s="141"/>
      <c r="T923" s="141"/>
      <c r="U923" s="142"/>
    </row>
    <row r="924" spans="1:21">
      <c r="A924" s="1">
        <v>923</v>
      </c>
      <c r="D924" s="16"/>
      <c r="E924" s="17"/>
      <c r="F924" s="17"/>
      <c r="G924" s="17"/>
      <c r="L924" s="140"/>
      <c r="M924" s="141"/>
      <c r="N924" s="141"/>
      <c r="O924" s="141"/>
      <c r="P924" s="141"/>
      <c r="Q924" s="141"/>
      <c r="R924" s="141"/>
      <c r="S924" s="141"/>
      <c r="T924" s="141"/>
      <c r="U924" s="142"/>
    </row>
    <row r="925" spans="1:21">
      <c r="A925" s="1">
        <v>924</v>
      </c>
      <c r="D925" s="16"/>
      <c r="E925" s="17"/>
      <c r="F925" s="17"/>
      <c r="G925" s="17"/>
      <c r="L925" s="140"/>
      <c r="M925" s="141"/>
      <c r="N925" s="141"/>
      <c r="O925" s="141"/>
      <c r="P925" s="141"/>
      <c r="Q925" s="141"/>
      <c r="R925" s="141"/>
      <c r="S925" s="141"/>
      <c r="T925" s="141"/>
      <c r="U925" s="142"/>
    </row>
    <row r="926" spans="1:21">
      <c r="A926" s="1">
        <v>925</v>
      </c>
      <c r="D926" s="16"/>
      <c r="E926" s="17"/>
      <c r="F926" s="17"/>
      <c r="G926" s="17"/>
      <c r="L926" s="140"/>
      <c r="M926" s="141"/>
      <c r="N926" s="141"/>
      <c r="O926" s="141"/>
      <c r="P926" s="141"/>
      <c r="Q926" s="141"/>
      <c r="R926" s="141"/>
      <c r="S926" s="141"/>
      <c r="T926" s="141"/>
      <c r="U926" s="142"/>
    </row>
    <row r="927" spans="1:21">
      <c r="A927" s="1">
        <v>926</v>
      </c>
      <c r="D927" s="16"/>
      <c r="E927" s="17"/>
      <c r="F927" s="17"/>
      <c r="G927" s="17"/>
      <c r="L927" s="140"/>
      <c r="M927" s="141"/>
      <c r="N927" s="141"/>
      <c r="O927" s="141"/>
      <c r="P927" s="141"/>
      <c r="Q927" s="141"/>
      <c r="R927" s="141"/>
      <c r="S927" s="141"/>
      <c r="T927" s="141"/>
      <c r="U927" s="142"/>
    </row>
    <row r="928" spans="1:21">
      <c r="A928" s="1">
        <v>927</v>
      </c>
      <c r="D928" s="16"/>
      <c r="E928" s="17"/>
      <c r="F928" s="17"/>
      <c r="G928" s="17"/>
      <c r="L928" s="140"/>
      <c r="M928" s="141"/>
      <c r="N928" s="141"/>
      <c r="O928" s="141"/>
      <c r="P928" s="141"/>
      <c r="Q928" s="141"/>
      <c r="R928" s="141"/>
      <c r="S928" s="141"/>
      <c r="T928" s="141"/>
      <c r="U928" s="142"/>
    </row>
    <row r="929" spans="1:21">
      <c r="A929" s="1">
        <v>928</v>
      </c>
      <c r="D929" s="16"/>
      <c r="E929" s="17"/>
      <c r="F929" s="17"/>
      <c r="G929" s="17"/>
      <c r="L929" s="140"/>
      <c r="M929" s="141"/>
      <c r="N929" s="141"/>
      <c r="O929" s="141"/>
      <c r="P929" s="141"/>
      <c r="Q929" s="141"/>
      <c r="R929" s="141"/>
      <c r="S929" s="141"/>
      <c r="T929" s="141"/>
      <c r="U929" s="142"/>
    </row>
    <row r="930" spans="1:21">
      <c r="A930" s="1">
        <v>929</v>
      </c>
      <c r="D930" s="16"/>
      <c r="E930" s="17"/>
      <c r="F930" s="17"/>
      <c r="G930" s="17"/>
      <c r="L930" s="140"/>
      <c r="M930" s="141"/>
      <c r="N930" s="141"/>
      <c r="O930" s="141"/>
      <c r="P930" s="141"/>
      <c r="Q930" s="141"/>
      <c r="R930" s="141"/>
      <c r="S930" s="141"/>
      <c r="T930" s="141"/>
      <c r="U930" s="142"/>
    </row>
    <row r="931" spans="1:21">
      <c r="A931" s="1">
        <v>930</v>
      </c>
      <c r="D931" s="16"/>
      <c r="E931" s="17"/>
      <c r="F931" s="17"/>
      <c r="G931" s="17"/>
      <c r="L931" s="140"/>
      <c r="M931" s="141"/>
      <c r="N931" s="141"/>
      <c r="O931" s="141"/>
      <c r="P931" s="141"/>
      <c r="Q931" s="141"/>
      <c r="R931" s="141"/>
      <c r="S931" s="141"/>
      <c r="T931" s="141"/>
      <c r="U931" s="142"/>
    </row>
    <row r="932" spans="1:21">
      <c r="A932" s="1">
        <v>931</v>
      </c>
      <c r="D932" s="16"/>
      <c r="E932" s="17"/>
      <c r="F932" s="17"/>
      <c r="G932" s="17"/>
      <c r="L932" s="140"/>
      <c r="M932" s="141"/>
      <c r="N932" s="141"/>
      <c r="O932" s="141"/>
      <c r="P932" s="141"/>
      <c r="Q932" s="141"/>
      <c r="R932" s="141"/>
      <c r="S932" s="141"/>
      <c r="T932" s="141"/>
      <c r="U932" s="142"/>
    </row>
    <row r="933" spans="1:21">
      <c r="A933" s="1">
        <v>932</v>
      </c>
      <c r="D933" s="16"/>
      <c r="E933" s="17"/>
      <c r="F933" s="17"/>
      <c r="G933" s="17"/>
      <c r="L933" s="140"/>
      <c r="M933" s="141"/>
      <c r="N933" s="141"/>
      <c r="O933" s="141"/>
      <c r="P933" s="141"/>
      <c r="Q933" s="141"/>
      <c r="R933" s="141"/>
      <c r="S933" s="141"/>
      <c r="T933" s="141"/>
      <c r="U933" s="142"/>
    </row>
    <row r="934" spans="1:21">
      <c r="A934" s="1">
        <v>933</v>
      </c>
      <c r="D934" s="16"/>
      <c r="E934" s="17"/>
      <c r="F934" s="17"/>
      <c r="G934" s="17"/>
      <c r="L934" s="140"/>
      <c r="M934" s="141"/>
      <c r="N934" s="141"/>
      <c r="O934" s="141"/>
      <c r="P934" s="141"/>
      <c r="Q934" s="141"/>
      <c r="R934" s="141"/>
      <c r="S934" s="141"/>
      <c r="T934" s="141"/>
      <c r="U934" s="142"/>
    </row>
    <row r="935" spans="1:21">
      <c r="A935" s="1">
        <v>934</v>
      </c>
      <c r="D935" s="16"/>
      <c r="E935" s="17"/>
      <c r="F935" s="17"/>
      <c r="G935" s="17"/>
      <c r="L935" s="140"/>
      <c r="M935" s="141"/>
      <c r="N935" s="141"/>
      <c r="O935" s="141"/>
      <c r="P935" s="141"/>
      <c r="Q935" s="141"/>
      <c r="R935" s="141"/>
      <c r="S935" s="141"/>
      <c r="T935" s="141"/>
      <c r="U935" s="142"/>
    </row>
    <row r="936" spans="1:21">
      <c r="A936" s="1">
        <v>935</v>
      </c>
      <c r="D936" s="16"/>
      <c r="E936" s="17"/>
      <c r="F936" s="17"/>
      <c r="G936" s="17"/>
      <c r="L936" s="140"/>
      <c r="M936" s="141"/>
      <c r="N936" s="141"/>
      <c r="O936" s="141"/>
      <c r="P936" s="141"/>
      <c r="Q936" s="141"/>
      <c r="R936" s="141"/>
      <c r="S936" s="141"/>
      <c r="T936" s="141"/>
      <c r="U936" s="142"/>
    </row>
    <row r="937" spans="1:21">
      <c r="A937" s="1">
        <v>936</v>
      </c>
      <c r="D937" s="16"/>
      <c r="E937" s="17"/>
      <c r="F937" s="17"/>
      <c r="G937" s="17"/>
      <c r="L937" s="140"/>
      <c r="M937" s="141"/>
      <c r="N937" s="141"/>
      <c r="O937" s="141"/>
      <c r="P937" s="141"/>
      <c r="Q937" s="141"/>
      <c r="R937" s="141"/>
      <c r="S937" s="141"/>
      <c r="T937" s="141"/>
      <c r="U937" s="142"/>
    </row>
    <row r="938" spans="1:21">
      <c r="A938" s="1">
        <v>937</v>
      </c>
      <c r="D938" s="16"/>
      <c r="E938" s="17"/>
      <c r="F938" s="17"/>
      <c r="G938" s="17"/>
      <c r="L938" s="140"/>
      <c r="M938" s="141"/>
      <c r="N938" s="141"/>
      <c r="O938" s="141"/>
      <c r="P938" s="141"/>
      <c r="Q938" s="141"/>
      <c r="R938" s="141"/>
      <c r="S938" s="141"/>
      <c r="T938" s="141"/>
      <c r="U938" s="142"/>
    </row>
    <row r="939" spans="1:21">
      <c r="A939" s="1">
        <v>938</v>
      </c>
      <c r="D939" s="16"/>
      <c r="E939" s="17"/>
      <c r="F939" s="17"/>
      <c r="G939" s="17"/>
      <c r="L939" s="140"/>
      <c r="M939" s="141"/>
      <c r="N939" s="141"/>
      <c r="O939" s="141"/>
      <c r="P939" s="141"/>
      <c r="Q939" s="141"/>
      <c r="R939" s="141"/>
      <c r="S939" s="141"/>
      <c r="T939" s="141"/>
      <c r="U939" s="142"/>
    </row>
    <row r="940" spans="1:21">
      <c r="A940" s="1">
        <v>939</v>
      </c>
      <c r="D940" s="16"/>
      <c r="E940" s="17"/>
      <c r="F940" s="17"/>
      <c r="G940" s="17"/>
      <c r="L940" s="140"/>
      <c r="M940" s="141"/>
      <c r="N940" s="141"/>
      <c r="O940" s="141"/>
      <c r="P940" s="141"/>
      <c r="Q940" s="141"/>
      <c r="R940" s="141"/>
      <c r="S940" s="141"/>
      <c r="T940" s="141"/>
      <c r="U940" s="142"/>
    </row>
    <row r="941" spans="1:21">
      <c r="A941" s="1">
        <v>940</v>
      </c>
      <c r="D941" s="16"/>
      <c r="E941" s="17"/>
      <c r="F941" s="17"/>
      <c r="G941" s="17"/>
      <c r="L941" s="140"/>
      <c r="M941" s="141"/>
      <c r="N941" s="141"/>
      <c r="O941" s="141"/>
      <c r="P941" s="141"/>
      <c r="Q941" s="141"/>
      <c r="R941" s="141"/>
      <c r="S941" s="141"/>
      <c r="T941" s="141"/>
      <c r="U941" s="142"/>
    </row>
    <row r="942" spans="1:21">
      <c r="A942" s="1">
        <v>941</v>
      </c>
      <c r="D942" s="16"/>
      <c r="E942" s="17"/>
      <c r="F942" s="17"/>
      <c r="G942" s="17"/>
      <c r="L942" s="140"/>
      <c r="M942" s="141"/>
      <c r="N942" s="141"/>
      <c r="O942" s="141"/>
      <c r="P942" s="141"/>
      <c r="Q942" s="141"/>
      <c r="R942" s="141"/>
      <c r="S942" s="141"/>
      <c r="T942" s="141"/>
      <c r="U942" s="142"/>
    </row>
    <row r="943" spans="1:21">
      <c r="A943" s="1">
        <v>942</v>
      </c>
      <c r="D943" s="16"/>
      <c r="E943" s="17"/>
      <c r="F943" s="17"/>
      <c r="G943" s="17"/>
      <c r="L943" s="140"/>
      <c r="M943" s="141"/>
      <c r="N943" s="141"/>
      <c r="O943" s="141"/>
      <c r="P943" s="141"/>
      <c r="Q943" s="141"/>
      <c r="R943" s="141"/>
      <c r="S943" s="141"/>
      <c r="T943" s="141"/>
      <c r="U943" s="142"/>
    </row>
    <row r="944" spans="1:21">
      <c r="A944" s="1">
        <v>943</v>
      </c>
      <c r="D944" s="16"/>
      <c r="E944" s="17"/>
      <c r="F944" s="17"/>
      <c r="G944" s="17"/>
      <c r="L944" s="140"/>
      <c r="M944" s="141"/>
      <c r="N944" s="141"/>
      <c r="O944" s="141"/>
      <c r="P944" s="141"/>
      <c r="Q944" s="141"/>
      <c r="R944" s="141"/>
      <c r="S944" s="141"/>
      <c r="T944" s="141"/>
      <c r="U944" s="142"/>
    </row>
    <row r="945" spans="1:21">
      <c r="A945" s="1">
        <v>944</v>
      </c>
      <c r="D945" s="16"/>
      <c r="E945" s="17"/>
      <c r="F945" s="17"/>
      <c r="G945" s="17"/>
      <c r="L945" s="140"/>
      <c r="M945" s="141"/>
      <c r="N945" s="141"/>
      <c r="O945" s="141"/>
      <c r="P945" s="141"/>
      <c r="Q945" s="141"/>
      <c r="R945" s="141"/>
      <c r="S945" s="141"/>
      <c r="T945" s="141"/>
      <c r="U945" s="142"/>
    </row>
    <row r="946" spans="1:21">
      <c r="A946" s="1">
        <v>945</v>
      </c>
      <c r="D946" s="16"/>
      <c r="E946" s="17"/>
      <c r="F946" s="17"/>
      <c r="G946" s="17"/>
      <c r="L946" s="140"/>
      <c r="M946" s="141"/>
      <c r="N946" s="141"/>
      <c r="O946" s="141"/>
      <c r="P946" s="141"/>
      <c r="Q946" s="141"/>
      <c r="R946" s="141"/>
      <c r="S946" s="141"/>
      <c r="T946" s="141"/>
      <c r="U946" s="142"/>
    </row>
    <row r="947" spans="1:21">
      <c r="A947" s="1">
        <v>946</v>
      </c>
      <c r="D947" s="16"/>
      <c r="E947" s="17"/>
      <c r="F947" s="17"/>
      <c r="G947" s="17"/>
      <c r="L947" s="140"/>
      <c r="M947" s="141"/>
      <c r="N947" s="141"/>
      <c r="O947" s="141"/>
      <c r="P947" s="141"/>
      <c r="Q947" s="141"/>
      <c r="R947" s="141"/>
      <c r="S947" s="141"/>
      <c r="T947" s="141"/>
      <c r="U947" s="142"/>
    </row>
    <row r="948" spans="1:21">
      <c r="A948" s="1">
        <v>947</v>
      </c>
      <c r="D948" s="16"/>
      <c r="E948" s="17"/>
      <c r="F948" s="17"/>
      <c r="G948" s="17"/>
      <c r="L948" s="140"/>
      <c r="M948" s="141"/>
      <c r="N948" s="141"/>
      <c r="O948" s="141"/>
      <c r="P948" s="141"/>
      <c r="Q948" s="141"/>
      <c r="R948" s="141"/>
      <c r="S948" s="141"/>
      <c r="T948" s="141"/>
      <c r="U948" s="142"/>
    </row>
    <row r="949" spans="1:21">
      <c r="A949" s="1">
        <v>948</v>
      </c>
      <c r="D949" s="16"/>
      <c r="E949" s="17"/>
      <c r="F949" s="17"/>
      <c r="G949" s="17"/>
      <c r="L949" s="140"/>
      <c r="M949" s="141"/>
      <c r="N949" s="141"/>
      <c r="O949" s="141"/>
      <c r="P949" s="141"/>
      <c r="Q949" s="141"/>
      <c r="R949" s="141"/>
      <c r="S949" s="141"/>
      <c r="T949" s="141"/>
      <c r="U949" s="142"/>
    </row>
    <row r="950" spans="1:21">
      <c r="A950" s="1">
        <v>949</v>
      </c>
      <c r="D950" s="16"/>
      <c r="E950" s="17"/>
      <c r="F950" s="17"/>
      <c r="G950" s="17"/>
      <c r="L950" s="140"/>
      <c r="M950" s="141"/>
      <c r="N950" s="141"/>
      <c r="O950" s="141"/>
      <c r="P950" s="141"/>
      <c r="Q950" s="141"/>
      <c r="R950" s="141"/>
      <c r="S950" s="141"/>
      <c r="T950" s="141"/>
      <c r="U950" s="142"/>
    </row>
    <row r="951" spans="1:21">
      <c r="A951" s="1">
        <v>950</v>
      </c>
      <c r="D951" s="16"/>
      <c r="E951" s="17"/>
      <c r="F951" s="17"/>
      <c r="G951" s="17"/>
      <c r="L951" s="140"/>
      <c r="M951" s="141"/>
      <c r="N951" s="141"/>
      <c r="O951" s="141"/>
      <c r="P951" s="141"/>
      <c r="Q951" s="141"/>
      <c r="R951" s="141"/>
      <c r="S951" s="141"/>
      <c r="T951" s="141"/>
      <c r="U951" s="142"/>
    </row>
    <row r="952" spans="1:21">
      <c r="A952" s="1">
        <v>951</v>
      </c>
      <c r="D952" s="16"/>
      <c r="E952" s="17"/>
      <c r="F952" s="17"/>
      <c r="G952" s="17"/>
      <c r="L952" s="140"/>
      <c r="M952" s="141"/>
      <c r="N952" s="141"/>
      <c r="O952" s="141"/>
      <c r="P952" s="141"/>
      <c r="Q952" s="141"/>
      <c r="R952" s="141"/>
      <c r="S952" s="141"/>
      <c r="T952" s="141"/>
      <c r="U952" s="142"/>
    </row>
    <row r="953" spans="1:21">
      <c r="A953" s="1">
        <v>952</v>
      </c>
      <c r="D953" s="16"/>
      <c r="E953" s="17"/>
      <c r="F953" s="17"/>
      <c r="G953" s="17"/>
      <c r="L953" s="140"/>
      <c r="M953" s="141"/>
      <c r="N953" s="141"/>
      <c r="O953" s="141"/>
      <c r="P953" s="141"/>
      <c r="Q953" s="141"/>
      <c r="R953" s="141"/>
      <c r="S953" s="141"/>
      <c r="T953" s="141"/>
      <c r="U953" s="142"/>
    </row>
    <row r="954" spans="1:21">
      <c r="A954" s="1">
        <v>953</v>
      </c>
      <c r="D954" s="16"/>
      <c r="E954" s="17"/>
      <c r="F954" s="17"/>
      <c r="G954" s="17"/>
      <c r="L954" s="140"/>
      <c r="M954" s="141"/>
      <c r="N954" s="141"/>
      <c r="O954" s="141"/>
      <c r="P954" s="141"/>
      <c r="Q954" s="141"/>
      <c r="R954" s="141"/>
      <c r="S954" s="141"/>
      <c r="T954" s="141"/>
      <c r="U954" s="142"/>
    </row>
    <row r="955" spans="1:21">
      <c r="A955" s="1">
        <v>954</v>
      </c>
      <c r="D955" s="16"/>
      <c r="E955" s="17"/>
      <c r="F955" s="17"/>
      <c r="G955" s="17"/>
      <c r="L955" s="140"/>
      <c r="M955" s="141"/>
      <c r="N955" s="141"/>
      <c r="O955" s="141"/>
      <c r="P955" s="141"/>
      <c r="Q955" s="141"/>
      <c r="R955" s="141"/>
      <c r="S955" s="141"/>
      <c r="T955" s="141"/>
      <c r="U955" s="142"/>
    </row>
    <row r="956" spans="1:21">
      <c r="A956" s="1">
        <v>955</v>
      </c>
      <c r="D956" s="16"/>
      <c r="E956" s="17"/>
      <c r="F956" s="17"/>
      <c r="G956" s="17"/>
      <c r="L956" s="140"/>
      <c r="M956" s="141"/>
      <c r="N956" s="141"/>
      <c r="O956" s="141"/>
      <c r="P956" s="141"/>
      <c r="Q956" s="141"/>
      <c r="R956" s="141"/>
      <c r="S956" s="141"/>
      <c r="T956" s="141"/>
      <c r="U956" s="142"/>
    </row>
    <row r="957" spans="1:21">
      <c r="A957" s="1">
        <v>956</v>
      </c>
      <c r="D957" s="16"/>
      <c r="E957" s="17"/>
      <c r="F957" s="17"/>
      <c r="G957" s="17"/>
      <c r="L957" s="140"/>
      <c r="M957" s="141"/>
      <c r="N957" s="141"/>
      <c r="O957" s="141"/>
      <c r="P957" s="141"/>
      <c r="Q957" s="141"/>
      <c r="R957" s="141"/>
      <c r="S957" s="141"/>
      <c r="T957" s="141"/>
      <c r="U957" s="142"/>
    </row>
    <row r="958" spans="1:21">
      <c r="A958" s="1">
        <v>957</v>
      </c>
      <c r="D958" s="16"/>
      <c r="E958" s="17"/>
      <c r="F958" s="17"/>
      <c r="G958" s="17"/>
      <c r="L958" s="140"/>
      <c r="M958" s="141"/>
      <c r="N958" s="141"/>
      <c r="O958" s="141"/>
      <c r="P958" s="141"/>
      <c r="Q958" s="141"/>
      <c r="R958" s="141"/>
      <c r="S958" s="141"/>
      <c r="T958" s="141"/>
      <c r="U958" s="142"/>
    </row>
    <row r="959" spans="1:21">
      <c r="A959" s="1">
        <v>958</v>
      </c>
      <c r="D959" s="16"/>
      <c r="E959" s="17"/>
      <c r="F959" s="17"/>
      <c r="G959" s="17"/>
      <c r="L959" s="140"/>
      <c r="M959" s="141"/>
      <c r="N959" s="141"/>
      <c r="O959" s="141"/>
      <c r="P959" s="141"/>
      <c r="Q959" s="141"/>
      <c r="R959" s="141"/>
      <c r="S959" s="141"/>
      <c r="T959" s="141"/>
      <c r="U959" s="142"/>
    </row>
    <row r="960" spans="1:21">
      <c r="A960" s="1">
        <v>959</v>
      </c>
      <c r="D960" s="16"/>
      <c r="E960" s="17"/>
      <c r="F960" s="17"/>
      <c r="G960" s="17"/>
      <c r="L960" s="140"/>
      <c r="M960" s="141"/>
      <c r="N960" s="141"/>
      <c r="O960" s="141"/>
      <c r="P960" s="141"/>
      <c r="Q960" s="141"/>
      <c r="R960" s="141"/>
      <c r="S960" s="141"/>
      <c r="T960" s="141"/>
      <c r="U960" s="142"/>
    </row>
    <row r="961" spans="1:21">
      <c r="A961" s="1">
        <v>960</v>
      </c>
      <c r="D961" s="16"/>
      <c r="E961" s="17"/>
      <c r="F961" s="17"/>
      <c r="G961" s="17"/>
      <c r="L961" s="140"/>
      <c r="M961" s="141"/>
      <c r="N961" s="141"/>
      <c r="O961" s="141"/>
      <c r="P961" s="141"/>
      <c r="Q961" s="141"/>
      <c r="R961" s="141"/>
      <c r="S961" s="141"/>
      <c r="T961" s="141"/>
      <c r="U961" s="142"/>
    </row>
    <row r="962" spans="1:21">
      <c r="A962" s="1">
        <v>961</v>
      </c>
      <c r="D962" s="16"/>
      <c r="E962" s="17"/>
      <c r="F962" s="17"/>
      <c r="G962" s="17"/>
      <c r="L962" s="140"/>
      <c r="M962" s="141"/>
      <c r="N962" s="141"/>
      <c r="O962" s="141"/>
      <c r="P962" s="141"/>
      <c r="Q962" s="141"/>
      <c r="R962" s="141"/>
      <c r="S962" s="141"/>
      <c r="T962" s="141"/>
      <c r="U962" s="142"/>
    </row>
    <row r="963" spans="1:21">
      <c r="A963" s="1">
        <v>962</v>
      </c>
      <c r="D963" s="16"/>
      <c r="E963" s="17"/>
      <c r="F963" s="17"/>
      <c r="G963" s="17"/>
      <c r="L963" s="140"/>
      <c r="M963" s="141"/>
      <c r="N963" s="141"/>
      <c r="O963" s="141"/>
      <c r="P963" s="141"/>
      <c r="Q963" s="141"/>
      <c r="R963" s="141"/>
      <c r="S963" s="141"/>
      <c r="T963" s="141"/>
      <c r="U963" s="142"/>
    </row>
    <row r="964" spans="1:21">
      <c r="A964" s="1">
        <v>963</v>
      </c>
      <c r="D964" s="16"/>
      <c r="E964" s="17"/>
      <c r="F964" s="17"/>
      <c r="G964" s="17"/>
      <c r="L964" s="140"/>
      <c r="M964" s="141"/>
      <c r="N964" s="141"/>
      <c r="O964" s="141"/>
      <c r="P964" s="141"/>
      <c r="Q964" s="141"/>
      <c r="R964" s="141"/>
      <c r="S964" s="141"/>
      <c r="T964" s="141"/>
      <c r="U964" s="142"/>
    </row>
    <row r="965" spans="1:21">
      <c r="A965" s="1">
        <v>964</v>
      </c>
      <c r="D965" s="16"/>
      <c r="E965" s="17"/>
      <c r="F965" s="17"/>
      <c r="G965" s="17"/>
      <c r="L965" s="140"/>
      <c r="M965" s="141"/>
      <c r="N965" s="141"/>
      <c r="O965" s="141"/>
      <c r="P965" s="141"/>
      <c r="Q965" s="141"/>
      <c r="R965" s="141"/>
      <c r="S965" s="141"/>
      <c r="T965" s="141"/>
      <c r="U965" s="142"/>
    </row>
    <row r="966" spans="1:21">
      <c r="A966" s="1">
        <v>965</v>
      </c>
      <c r="D966" s="16"/>
      <c r="E966" s="17"/>
      <c r="F966" s="17"/>
      <c r="G966" s="17"/>
      <c r="L966" s="140"/>
      <c r="M966" s="141"/>
      <c r="N966" s="141"/>
      <c r="O966" s="141"/>
      <c r="P966" s="141"/>
      <c r="Q966" s="141"/>
      <c r="R966" s="141"/>
      <c r="S966" s="141"/>
      <c r="T966" s="141"/>
      <c r="U966" s="142"/>
    </row>
    <row r="967" spans="1:21">
      <c r="A967" s="1">
        <v>966</v>
      </c>
      <c r="D967" s="16"/>
      <c r="E967" s="17"/>
      <c r="F967" s="17"/>
      <c r="G967" s="17"/>
      <c r="L967" s="140"/>
      <c r="M967" s="141"/>
      <c r="N967" s="141"/>
      <c r="O967" s="141"/>
      <c r="P967" s="141"/>
      <c r="Q967" s="141"/>
      <c r="R967" s="141"/>
      <c r="S967" s="141"/>
      <c r="T967" s="141"/>
      <c r="U967" s="142"/>
    </row>
    <row r="968" spans="1:21">
      <c r="A968" s="1">
        <v>967</v>
      </c>
      <c r="D968" s="16"/>
      <c r="E968" s="17"/>
      <c r="F968" s="17"/>
      <c r="G968" s="17"/>
      <c r="L968" s="140"/>
      <c r="M968" s="141"/>
      <c r="N968" s="141"/>
      <c r="O968" s="141"/>
      <c r="P968" s="141"/>
      <c r="Q968" s="141"/>
      <c r="R968" s="141"/>
      <c r="S968" s="141"/>
      <c r="T968" s="141"/>
      <c r="U968" s="142"/>
    </row>
    <row r="969" spans="1:21">
      <c r="A969" s="1">
        <v>968</v>
      </c>
      <c r="D969" s="16"/>
      <c r="E969" s="17"/>
      <c r="F969" s="17"/>
      <c r="G969" s="17"/>
      <c r="L969" s="140"/>
      <c r="M969" s="141"/>
      <c r="N969" s="141"/>
      <c r="O969" s="141"/>
      <c r="P969" s="141"/>
      <c r="Q969" s="141"/>
      <c r="R969" s="141"/>
      <c r="S969" s="141"/>
      <c r="T969" s="141"/>
      <c r="U969" s="142"/>
    </row>
    <row r="970" spans="1:21">
      <c r="A970" s="1">
        <v>969</v>
      </c>
      <c r="D970" s="16"/>
      <c r="E970" s="17"/>
      <c r="F970" s="17"/>
      <c r="G970" s="17"/>
      <c r="L970" s="140"/>
      <c r="M970" s="141"/>
      <c r="N970" s="141"/>
      <c r="O970" s="141"/>
      <c r="P970" s="141"/>
      <c r="Q970" s="141"/>
      <c r="R970" s="141"/>
      <c r="S970" s="141"/>
      <c r="T970" s="141"/>
      <c r="U970" s="142"/>
    </row>
    <row r="971" spans="1:21">
      <c r="A971" s="1">
        <v>970</v>
      </c>
      <c r="D971" s="16"/>
      <c r="E971" s="17"/>
      <c r="F971" s="17"/>
      <c r="G971" s="17"/>
      <c r="L971" s="140"/>
      <c r="M971" s="141"/>
      <c r="N971" s="141"/>
      <c r="O971" s="141"/>
      <c r="P971" s="141"/>
      <c r="Q971" s="141"/>
      <c r="R971" s="141"/>
      <c r="S971" s="141"/>
      <c r="T971" s="141"/>
      <c r="U971" s="142"/>
    </row>
    <row r="972" spans="1:21">
      <c r="A972" s="1">
        <v>971</v>
      </c>
      <c r="D972" s="16"/>
      <c r="E972" s="17"/>
      <c r="F972" s="17"/>
      <c r="G972" s="17"/>
      <c r="L972" s="140"/>
      <c r="M972" s="141"/>
      <c r="N972" s="141"/>
      <c r="O972" s="141"/>
      <c r="P972" s="141"/>
      <c r="Q972" s="141"/>
      <c r="R972" s="141"/>
      <c r="S972" s="141"/>
      <c r="T972" s="141"/>
      <c r="U972" s="142"/>
    </row>
    <row r="973" spans="1:21">
      <c r="A973" s="1">
        <v>972</v>
      </c>
      <c r="D973" s="16"/>
      <c r="E973" s="17"/>
      <c r="F973" s="17"/>
      <c r="G973" s="17"/>
      <c r="L973" s="140"/>
      <c r="M973" s="141"/>
      <c r="N973" s="141"/>
      <c r="O973" s="141"/>
      <c r="P973" s="141"/>
      <c r="Q973" s="141"/>
      <c r="R973" s="141"/>
      <c r="S973" s="141"/>
      <c r="T973" s="141"/>
      <c r="U973" s="142"/>
    </row>
    <row r="974" spans="1:21">
      <c r="A974" s="1">
        <v>973</v>
      </c>
      <c r="D974" s="16"/>
      <c r="E974" s="17"/>
      <c r="F974" s="17"/>
      <c r="G974" s="17"/>
      <c r="L974" s="140"/>
      <c r="M974" s="141"/>
      <c r="N974" s="141"/>
      <c r="O974" s="141"/>
      <c r="P974" s="141"/>
      <c r="Q974" s="141"/>
      <c r="R974" s="141"/>
      <c r="S974" s="141"/>
      <c r="T974" s="141"/>
      <c r="U974" s="142"/>
    </row>
    <row r="975" spans="1:21">
      <c r="A975" s="1">
        <v>974</v>
      </c>
      <c r="D975" s="16"/>
      <c r="E975" s="17"/>
      <c r="F975" s="17"/>
      <c r="G975" s="17"/>
      <c r="L975" s="140"/>
      <c r="M975" s="141"/>
      <c r="N975" s="141"/>
      <c r="O975" s="141"/>
      <c r="P975" s="141"/>
      <c r="Q975" s="141"/>
      <c r="R975" s="141"/>
      <c r="S975" s="141"/>
      <c r="T975" s="141"/>
      <c r="U975" s="142"/>
    </row>
    <row r="976" spans="1:21">
      <c r="A976" s="1">
        <v>975</v>
      </c>
      <c r="D976" s="16"/>
      <c r="E976" s="17"/>
      <c r="F976" s="17"/>
      <c r="G976" s="17"/>
      <c r="L976" s="140"/>
      <c r="M976" s="141"/>
      <c r="N976" s="141"/>
      <c r="O976" s="141"/>
      <c r="P976" s="141"/>
      <c r="Q976" s="141"/>
      <c r="R976" s="141"/>
      <c r="S976" s="141"/>
      <c r="T976" s="141"/>
      <c r="U976" s="142"/>
    </row>
    <row r="977" spans="1:21">
      <c r="A977" s="1">
        <v>976</v>
      </c>
      <c r="D977" s="16"/>
      <c r="E977" s="17"/>
      <c r="F977" s="17"/>
      <c r="G977" s="17"/>
      <c r="L977" s="140"/>
      <c r="M977" s="141"/>
      <c r="N977" s="141"/>
      <c r="O977" s="141"/>
      <c r="P977" s="141"/>
      <c r="Q977" s="141"/>
      <c r="R977" s="141"/>
      <c r="S977" s="141"/>
      <c r="T977" s="141"/>
      <c r="U977" s="142"/>
    </row>
    <row r="978" spans="1:21">
      <c r="A978" s="1">
        <v>977</v>
      </c>
      <c r="D978" s="16"/>
      <c r="E978" s="17"/>
      <c r="F978" s="17"/>
      <c r="G978" s="17"/>
      <c r="L978" s="140"/>
      <c r="M978" s="141"/>
      <c r="N978" s="141"/>
      <c r="O978" s="141"/>
      <c r="P978" s="141"/>
      <c r="Q978" s="141"/>
      <c r="R978" s="141"/>
      <c r="S978" s="141"/>
      <c r="T978" s="141"/>
      <c r="U978" s="142"/>
    </row>
    <row r="979" spans="1:21">
      <c r="A979" s="1">
        <v>978</v>
      </c>
      <c r="D979" s="16"/>
      <c r="E979" s="17"/>
      <c r="F979" s="17"/>
      <c r="G979" s="17"/>
      <c r="L979" s="140"/>
      <c r="M979" s="141"/>
      <c r="N979" s="141"/>
      <c r="O979" s="141"/>
      <c r="P979" s="141"/>
      <c r="Q979" s="141"/>
      <c r="R979" s="141"/>
      <c r="S979" s="141"/>
      <c r="T979" s="141"/>
      <c r="U979" s="142"/>
    </row>
    <row r="980" spans="1:21">
      <c r="A980" s="1">
        <v>979</v>
      </c>
      <c r="D980" s="16"/>
      <c r="E980" s="17"/>
      <c r="F980" s="17"/>
      <c r="G980" s="17"/>
      <c r="L980" s="140"/>
      <c r="M980" s="141"/>
      <c r="N980" s="141"/>
      <c r="O980" s="141"/>
      <c r="P980" s="141"/>
      <c r="Q980" s="141"/>
      <c r="R980" s="141"/>
      <c r="S980" s="141"/>
      <c r="T980" s="141"/>
      <c r="U980" s="142"/>
    </row>
    <row r="981" spans="1:21">
      <c r="A981" s="1">
        <v>980</v>
      </c>
      <c r="D981" s="16"/>
      <c r="E981" s="17"/>
      <c r="F981" s="17"/>
      <c r="G981" s="17"/>
      <c r="L981" s="140"/>
      <c r="M981" s="141"/>
      <c r="N981" s="141"/>
      <c r="O981" s="141"/>
      <c r="P981" s="141"/>
      <c r="Q981" s="141"/>
      <c r="R981" s="141"/>
      <c r="S981" s="141"/>
      <c r="T981" s="141"/>
      <c r="U981" s="142"/>
    </row>
    <row r="982" spans="1:21">
      <c r="A982" s="1">
        <v>981</v>
      </c>
      <c r="D982" s="16"/>
      <c r="E982" s="17"/>
      <c r="F982" s="17"/>
      <c r="G982" s="17"/>
      <c r="L982" s="140"/>
      <c r="M982" s="141"/>
      <c r="N982" s="141"/>
      <c r="O982" s="141"/>
      <c r="P982" s="141"/>
      <c r="Q982" s="141"/>
      <c r="R982" s="141"/>
      <c r="S982" s="141"/>
      <c r="T982" s="141"/>
      <c r="U982" s="142"/>
    </row>
    <row r="983" spans="1:21">
      <c r="A983" s="1">
        <v>982</v>
      </c>
      <c r="D983" s="16"/>
      <c r="E983" s="17"/>
      <c r="F983" s="17"/>
      <c r="G983" s="17"/>
      <c r="L983" s="140"/>
      <c r="M983" s="141"/>
      <c r="N983" s="141"/>
      <c r="O983" s="141"/>
      <c r="P983" s="141"/>
      <c r="Q983" s="141"/>
      <c r="R983" s="141"/>
      <c r="S983" s="141"/>
      <c r="T983" s="141"/>
      <c r="U983" s="142"/>
    </row>
    <row r="984" spans="1:21">
      <c r="A984" s="1">
        <v>983</v>
      </c>
      <c r="D984" s="16"/>
      <c r="E984" s="17"/>
      <c r="F984" s="17"/>
      <c r="G984" s="17"/>
      <c r="L984" s="140"/>
      <c r="M984" s="141"/>
      <c r="N984" s="141"/>
      <c r="O984" s="141"/>
      <c r="P984" s="141"/>
      <c r="Q984" s="141"/>
      <c r="R984" s="141"/>
      <c r="S984" s="141"/>
      <c r="T984" s="141"/>
      <c r="U984" s="142"/>
    </row>
    <row r="985" spans="1:21">
      <c r="A985" s="1">
        <v>984</v>
      </c>
      <c r="D985" s="16"/>
      <c r="E985" s="17"/>
      <c r="F985" s="17"/>
      <c r="G985" s="17"/>
      <c r="L985" s="140"/>
      <c r="M985" s="141"/>
      <c r="N985" s="141"/>
      <c r="O985" s="141"/>
      <c r="P985" s="141"/>
      <c r="Q985" s="141"/>
      <c r="R985" s="141"/>
      <c r="S985" s="141"/>
      <c r="T985" s="141"/>
      <c r="U985" s="142"/>
    </row>
    <row r="986" spans="1:21">
      <c r="A986" s="1">
        <v>985</v>
      </c>
      <c r="D986" s="16"/>
      <c r="E986" s="17"/>
      <c r="F986" s="17"/>
      <c r="G986" s="17"/>
      <c r="L986" s="140"/>
      <c r="M986" s="141"/>
      <c r="N986" s="141"/>
      <c r="O986" s="141"/>
      <c r="P986" s="141"/>
      <c r="Q986" s="141"/>
      <c r="R986" s="141"/>
      <c r="S986" s="141"/>
      <c r="T986" s="141"/>
      <c r="U986" s="142"/>
    </row>
    <row r="987" spans="1:21">
      <c r="A987" s="1">
        <v>986</v>
      </c>
      <c r="D987" s="16"/>
      <c r="E987" s="17"/>
      <c r="F987" s="17"/>
      <c r="G987" s="17"/>
      <c r="L987" s="140"/>
      <c r="M987" s="141"/>
      <c r="N987" s="141"/>
      <c r="O987" s="141"/>
      <c r="P987" s="141"/>
      <c r="Q987" s="141"/>
      <c r="R987" s="141"/>
      <c r="S987" s="141"/>
      <c r="T987" s="141"/>
      <c r="U987" s="142"/>
    </row>
    <row r="988" spans="1:21">
      <c r="A988" s="1">
        <v>987</v>
      </c>
      <c r="D988" s="16"/>
      <c r="E988" s="17"/>
      <c r="F988" s="17"/>
      <c r="G988" s="17"/>
      <c r="L988" s="140"/>
      <c r="M988" s="141"/>
      <c r="N988" s="141"/>
      <c r="O988" s="141"/>
      <c r="P988" s="141"/>
      <c r="Q988" s="141"/>
      <c r="R988" s="141"/>
      <c r="S988" s="141"/>
      <c r="T988" s="141"/>
      <c r="U988" s="142"/>
    </row>
    <row r="989" spans="1:21">
      <c r="A989" s="1">
        <v>988</v>
      </c>
      <c r="D989" s="16"/>
      <c r="E989" s="17"/>
      <c r="F989" s="17"/>
      <c r="G989" s="17"/>
      <c r="L989" s="140"/>
      <c r="M989" s="141"/>
      <c r="N989" s="141"/>
      <c r="O989" s="141"/>
      <c r="P989" s="141"/>
      <c r="Q989" s="141"/>
      <c r="R989" s="141"/>
      <c r="S989" s="141"/>
      <c r="T989" s="141"/>
      <c r="U989" s="142"/>
    </row>
    <row r="990" spans="1:21">
      <c r="A990" s="1">
        <v>989</v>
      </c>
      <c r="D990" s="16"/>
      <c r="E990" s="17"/>
      <c r="F990" s="17"/>
      <c r="G990" s="17"/>
      <c r="L990" s="140"/>
      <c r="M990" s="141"/>
      <c r="N990" s="141"/>
      <c r="O990" s="141"/>
      <c r="P990" s="141"/>
      <c r="Q990" s="141"/>
      <c r="R990" s="141"/>
      <c r="S990" s="141"/>
      <c r="T990" s="141"/>
      <c r="U990" s="142"/>
    </row>
    <row r="991" spans="1:21">
      <c r="A991" s="1">
        <v>990</v>
      </c>
      <c r="D991" s="16"/>
      <c r="E991" s="17"/>
      <c r="F991" s="17"/>
      <c r="G991" s="17"/>
      <c r="L991" s="140"/>
      <c r="M991" s="141"/>
      <c r="N991" s="141"/>
      <c r="O991" s="141"/>
      <c r="P991" s="141"/>
      <c r="Q991" s="141"/>
      <c r="R991" s="141"/>
      <c r="S991" s="141"/>
      <c r="T991" s="141"/>
      <c r="U991" s="142"/>
    </row>
    <row r="992" spans="1:21">
      <c r="A992" s="1">
        <v>991</v>
      </c>
      <c r="D992" s="16"/>
      <c r="E992" s="17"/>
      <c r="F992" s="17"/>
      <c r="G992" s="17"/>
      <c r="L992" s="140"/>
      <c r="M992" s="141"/>
      <c r="N992" s="141"/>
      <c r="O992" s="141"/>
      <c r="P992" s="141"/>
      <c r="Q992" s="141"/>
      <c r="R992" s="141"/>
      <c r="S992" s="141"/>
      <c r="T992" s="141"/>
      <c r="U992" s="142"/>
    </row>
    <row r="993" spans="1:21">
      <c r="A993" s="1">
        <v>992</v>
      </c>
      <c r="D993" s="16"/>
      <c r="E993" s="17"/>
      <c r="F993" s="17"/>
      <c r="G993" s="17"/>
      <c r="L993" s="140"/>
      <c r="M993" s="141"/>
      <c r="N993" s="141"/>
      <c r="O993" s="141"/>
      <c r="P993" s="141"/>
      <c r="Q993" s="141"/>
      <c r="R993" s="141"/>
      <c r="S993" s="141"/>
      <c r="T993" s="141"/>
      <c r="U993" s="142"/>
    </row>
    <row r="994" spans="1:21">
      <c r="A994" s="1">
        <v>993</v>
      </c>
      <c r="D994" s="16"/>
      <c r="E994" s="17"/>
      <c r="F994" s="17"/>
      <c r="G994" s="17"/>
      <c r="L994" s="140"/>
      <c r="M994" s="141"/>
      <c r="N994" s="141"/>
      <c r="O994" s="141"/>
      <c r="P994" s="141"/>
      <c r="Q994" s="141"/>
      <c r="R994" s="141"/>
      <c r="S994" s="141"/>
      <c r="T994" s="141"/>
      <c r="U994" s="142"/>
    </row>
    <row r="995" spans="1:21">
      <c r="A995" s="1">
        <v>994</v>
      </c>
      <c r="D995" s="16"/>
      <c r="E995" s="17"/>
      <c r="F995" s="17"/>
      <c r="G995" s="17"/>
      <c r="L995" s="140"/>
      <c r="M995" s="141"/>
      <c r="N995" s="141"/>
      <c r="O995" s="141"/>
      <c r="P995" s="141"/>
      <c r="Q995" s="141"/>
      <c r="R995" s="141"/>
      <c r="S995" s="141"/>
      <c r="T995" s="141"/>
      <c r="U995" s="142"/>
    </row>
    <row r="996" spans="1:21">
      <c r="A996" s="1">
        <v>995</v>
      </c>
      <c r="D996" s="16"/>
      <c r="E996" s="17"/>
      <c r="F996" s="17"/>
      <c r="G996" s="17"/>
      <c r="L996" s="140"/>
      <c r="M996" s="141"/>
      <c r="N996" s="141"/>
      <c r="O996" s="141"/>
      <c r="P996" s="141"/>
      <c r="Q996" s="141"/>
      <c r="R996" s="141"/>
      <c r="S996" s="141"/>
      <c r="T996" s="141"/>
      <c r="U996" s="142"/>
    </row>
    <row r="997" spans="1:21">
      <c r="A997" s="1">
        <v>996</v>
      </c>
      <c r="D997" s="16"/>
      <c r="E997" s="17"/>
      <c r="F997" s="17"/>
      <c r="G997" s="17"/>
      <c r="L997" s="140"/>
      <c r="M997" s="141"/>
      <c r="N997" s="141"/>
      <c r="O997" s="141"/>
      <c r="P997" s="141"/>
      <c r="Q997" s="141"/>
      <c r="R997" s="141"/>
      <c r="S997" s="141"/>
      <c r="T997" s="141"/>
      <c r="U997" s="142"/>
    </row>
    <row r="998" spans="1:21">
      <c r="A998" s="1">
        <v>997</v>
      </c>
      <c r="D998" s="16"/>
      <c r="E998" s="17"/>
      <c r="F998" s="17"/>
      <c r="G998" s="17"/>
      <c r="L998" s="140"/>
      <c r="M998" s="141"/>
      <c r="N998" s="141"/>
      <c r="O998" s="141"/>
      <c r="P998" s="141"/>
      <c r="Q998" s="141"/>
      <c r="R998" s="141"/>
      <c r="S998" s="141"/>
      <c r="T998" s="141"/>
      <c r="U998" s="142"/>
    </row>
    <row r="999" spans="1:21">
      <c r="A999" s="1">
        <v>998</v>
      </c>
      <c r="D999" s="16"/>
      <c r="E999" s="17"/>
      <c r="F999" s="17"/>
      <c r="G999" s="17"/>
      <c r="L999" s="140"/>
      <c r="M999" s="141"/>
      <c r="N999" s="141"/>
      <c r="O999" s="141"/>
      <c r="P999" s="141"/>
      <c r="Q999" s="141"/>
      <c r="R999" s="141"/>
      <c r="S999" s="141"/>
      <c r="T999" s="141"/>
      <c r="U999" s="142"/>
    </row>
    <row r="1000" spans="1:21">
      <c r="A1000" s="1">
        <v>999</v>
      </c>
      <c r="D1000" s="16"/>
      <c r="E1000" s="17"/>
      <c r="F1000" s="17"/>
      <c r="G1000" s="17"/>
      <c r="L1000" s="140"/>
      <c r="M1000" s="141"/>
      <c r="N1000" s="141"/>
      <c r="O1000" s="141"/>
      <c r="P1000" s="141"/>
      <c r="Q1000" s="141"/>
      <c r="R1000" s="141"/>
      <c r="S1000" s="141"/>
      <c r="T1000" s="141"/>
      <c r="U1000" s="142"/>
    </row>
    <row r="1001" spans="1:21">
      <c r="A1001" s="1">
        <v>1000</v>
      </c>
      <c r="D1001" s="16"/>
      <c r="E1001" s="17"/>
      <c r="F1001" s="17"/>
      <c r="G1001" s="17"/>
    </row>
    <row r="1002" spans="1:21">
      <c r="D1002" s="16"/>
      <c r="E1002" s="17"/>
      <c r="F1002" s="17"/>
      <c r="G1002" s="17"/>
    </row>
    <row r="1003" spans="1:21">
      <c r="D1003" s="16"/>
      <c r="E1003" s="17"/>
      <c r="F1003" s="17"/>
      <c r="G1003" s="17"/>
    </row>
    <row r="1004" spans="1:21">
      <c r="D1004" s="16"/>
      <c r="E1004" s="17"/>
      <c r="F1004" s="17"/>
      <c r="G1004" s="17"/>
    </row>
    <row r="1005" spans="1:21">
      <c r="D1005" s="16"/>
      <c r="E1005" s="17"/>
      <c r="F1005" s="17"/>
      <c r="G1005" s="17"/>
    </row>
    <row r="1006" spans="1:21">
      <c r="D1006" s="16"/>
      <c r="E1006" s="17"/>
      <c r="F1006" s="17"/>
      <c r="G1006" s="17"/>
    </row>
    <row r="1007" spans="1:21">
      <c r="D1007" s="16"/>
      <c r="E1007" s="17"/>
      <c r="F1007" s="17"/>
      <c r="G1007" s="17"/>
    </row>
    <row r="1008" spans="1:21">
      <c r="D1008" s="16"/>
      <c r="E1008" s="17"/>
      <c r="F1008" s="17"/>
      <c r="G1008" s="17"/>
    </row>
    <row r="1009" spans="4:7">
      <c r="D1009" s="16"/>
      <c r="E1009" s="17"/>
      <c r="F1009" s="17"/>
      <c r="G1009" s="17"/>
    </row>
    <row r="1010" spans="4:7">
      <c r="D1010" s="16"/>
      <c r="E1010" s="17"/>
      <c r="F1010" s="17"/>
      <c r="G1010" s="17"/>
    </row>
    <row r="1011" spans="4:7">
      <c r="D1011" s="16"/>
      <c r="E1011" s="17"/>
      <c r="F1011" s="17"/>
      <c r="G1011" s="17"/>
    </row>
    <row r="1012" spans="4:7">
      <c r="D1012" s="16"/>
      <c r="E1012" s="17"/>
      <c r="F1012" s="17"/>
      <c r="G1012" s="17"/>
    </row>
    <row r="1013" spans="4:7">
      <c r="D1013" s="16"/>
      <c r="E1013" s="17"/>
      <c r="F1013" s="17"/>
      <c r="G1013" s="17"/>
    </row>
    <row r="1014" spans="4:7">
      <c r="D1014" s="16"/>
      <c r="E1014" s="17"/>
      <c r="F1014" s="17"/>
      <c r="G1014" s="17"/>
    </row>
    <row r="1015" spans="4:7">
      <c r="D1015" s="16"/>
      <c r="E1015" s="17"/>
      <c r="F1015" s="17"/>
      <c r="G1015" s="17"/>
    </row>
    <row r="1016" spans="4:7">
      <c r="D1016" s="16"/>
      <c r="E1016" s="17"/>
      <c r="F1016" s="17"/>
      <c r="G1016" s="17"/>
    </row>
    <row r="1017" spans="4:7">
      <c r="D1017" s="16"/>
      <c r="E1017" s="17"/>
      <c r="F1017" s="17"/>
      <c r="G1017" s="17"/>
    </row>
    <row r="1018" spans="4:7">
      <c r="D1018" s="16"/>
      <c r="E1018" s="17"/>
      <c r="F1018" s="17"/>
      <c r="G1018" s="17"/>
    </row>
    <row r="1019" spans="4:7">
      <c r="D1019" s="16"/>
      <c r="E1019" s="17"/>
      <c r="F1019" s="17"/>
      <c r="G1019" s="17"/>
    </row>
    <row r="1020" spans="4:7">
      <c r="D1020" s="16"/>
      <c r="E1020" s="17"/>
      <c r="F1020" s="17"/>
      <c r="G1020" s="17"/>
    </row>
    <row r="1021" spans="4:7">
      <c r="D1021" s="16"/>
      <c r="E1021" s="17"/>
      <c r="F1021" s="17"/>
      <c r="G1021" s="17"/>
    </row>
    <row r="1022" spans="4:7">
      <c r="D1022" s="16"/>
      <c r="E1022" s="17"/>
      <c r="F1022" s="17"/>
      <c r="G1022" s="17"/>
    </row>
    <row r="1023" spans="4:7">
      <c r="D1023" s="16"/>
      <c r="E1023" s="17"/>
      <c r="F1023" s="17"/>
      <c r="G1023" s="17"/>
    </row>
    <row r="1024" spans="4:7">
      <c r="D1024" s="16"/>
      <c r="E1024" s="17"/>
      <c r="F1024" s="17"/>
      <c r="G1024" s="17"/>
    </row>
    <row r="1025" spans="4:7">
      <c r="D1025" s="16"/>
      <c r="E1025" s="17"/>
      <c r="F1025" s="17"/>
      <c r="G1025" s="17"/>
    </row>
    <row r="1026" spans="4:7">
      <c r="D1026" s="16"/>
      <c r="E1026" s="17"/>
      <c r="F1026" s="17"/>
      <c r="G1026" s="17"/>
    </row>
    <row r="1027" spans="4:7">
      <c r="D1027" s="16"/>
      <c r="E1027" s="17"/>
      <c r="F1027" s="17"/>
      <c r="G1027" s="17"/>
    </row>
    <row r="1028" spans="4:7">
      <c r="D1028" s="16"/>
      <c r="E1028" s="17"/>
      <c r="F1028" s="17"/>
      <c r="G1028" s="17"/>
    </row>
    <row r="1029" spans="4:7">
      <c r="D1029" s="16"/>
      <c r="E1029" s="17"/>
      <c r="F1029" s="17"/>
      <c r="G1029" s="17"/>
    </row>
    <row r="1030" spans="4:7">
      <c r="D1030" s="16"/>
      <c r="E1030" s="17"/>
      <c r="F1030" s="17"/>
      <c r="G1030" s="17"/>
    </row>
    <row r="1031" spans="4:7">
      <c r="D1031" s="16"/>
      <c r="E1031" s="17"/>
      <c r="F1031" s="17"/>
      <c r="G1031" s="17"/>
    </row>
    <row r="1032" spans="4:7">
      <c r="D1032" s="16"/>
      <c r="E1032" s="17"/>
      <c r="F1032" s="17"/>
      <c r="G1032" s="17"/>
    </row>
    <row r="1033" spans="4:7">
      <c r="D1033" s="16"/>
      <c r="E1033" s="17"/>
      <c r="F1033" s="17"/>
      <c r="G1033" s="17"/>
    </row>
    <row r="1034" spans="4:7">
      <c r="D1034" s="16"/>
      <c r="E1034" s="17"/>
      <c r="F1034" s="17"/>
      <c r="G1034" s="17"/>
    </row>
    <row r="1035" spans="4:7">
      <c r="D1035" s="16"/>
      <c r="E1035" s="17"/>
      <c r="F1035" s="17"/>
      <c r="G1035" s="17"/>
    </row>
    <row r="1036" spans="4:7">
      <c r="D1036" s="16"/>
      <c r="E1036" s="17"/>
      <c r="F1036" s="17"/>
      <c r="G1036" s="17"/>
    </row>
    <row r="1037" spans="4:7">
      <c r="D1037" s="16"/>
      <c r="E1037" s="17"/>
      <c r="F1037" s="17"/>
      <c r="G1037" s="17"/>
    </row>
    <row r="1038" spans="4:7">
      <c r="D1038" s="16"/>
      <c r="E1038" s="17"/>
      <c r="F1038" s="17"/>
      <c r="G1038" s="17"/>
    </row>
    <row r="1039" spans="4:7">
      <c r="D1039" s="16"/>
      <c r="E1039" s="17"/>
      <c r="F1039" s="17"/>
      <c r="G1039" s="17"/>
    </row>
    <row r="1040" spans="4:7">
      <c r="D1040" s="16"/>
      <c r="E1040" s="17"/>
      <c r="F1040" s="17"/>
      <c r="G1040" s="17"/>
    </row>
    <row r="1041" spans="4:7">
      <c r="D1041" s="16"/>
      <c r="E1041" s="17"/>
      <c r="F1041" s="17"/>
      <c r="G1041" s="17"/>
    </row>
    <row r="1042" spans="4:7">
      <c r="D1042" s="16"/>
      <c r="E1042" s="17"/>
      <c r="F1042" s="17"/>
      <c r="G1042" s="17"/>
    </row>
    <row r="1043" spans="4:7">
      <c r="D1043" s="16"/>
      <c r="E1043" s="17"/>
      <c r="F1043" s="17"/>
      <c r="G1043" s="17"/>
    </row>
    <row r="1044" spans="4:7">
      <c r="D1044" s="16"/>
      <c r="E1044" s="17"/>
      <c r="F1044" s="17"/>
      <c r="G1044" s="17"/>
    </row>
    <row r="1045" spans="4:7">
      <c r="D1045" s="16"/>
      <c r="E1045" s="17"/>
      <c r="F1045" s="17"/>
      <c r="G1045" s="17"/>
    </row>
    <row r="1046" spans="4:7">
      <c r="D1046" s="16"/>
      <c r="E1046" s="17"/>
      <c r="F1046" s="17"/>
      <c r="G1046" s="17"/>
    </row>
    <row r="1047" spans="4:7">
      <c r="D1047" s="16"/>
      <c r="E1047" s="17"/>
      <c r="F1047" s="17"/>
      <c r="G1047" s="17"/>
    </row>
    <row r="1048" spans="4:7">
      <c r="D1048" s="16"/>
      <c r="E1048" s="17"/>
      <c r="F1048" s="17"/>
      <c r="G1048" s="17"/>
    </row>
    <row r="1049" spans="4:7">
      <c r="D1049" s="16"/>
      <c r="E1049" s="17"/>
      <c r="F1049" s="17"/>
      <c r="G1049" s="17"/>
    </row>
    <row r="1050" spans="4:7">
      <c r="D1050" s="16"/>
      <c r="E1050" s="17"/>
      <c r="F1050" s="17"/>
      <c r="G1050" s="17"/>
    </row>
    <row r="1051" spans="4:7">
      <c r="D1051" s="16"/>
      <c r="E1051" s="17"/>
      <c r="F1051" s="17"/>
      <c r="G1051" s="17"/>
    </row>
    <row r="1052" spans="4:7">
      <c r="D1052" s="16"/>
      <c r="E1052" s="17"/>
      <c r="F1052" s="17"/>
      <c r="G1052" s="17"/>
    </row>
    <row r="1053" spans="4:7">
      <c r="D1053" s="16"/>
      <c r="E1053" s="17"/>
      <c r="F1053" s="17"/>
      <c r="G1053" s="17"/>
    </row>
    <row r="1054" spans="4:7">
      <c r="D1054" s="16"/>
      <c r="E1054" s="17"/>
      <c r="F1054" s="17"/>
      <c r="G1054" s="17"/>
    </row>
    <row r="1055" spans="4:7">
      <c r="D1055" s="16"/>
      <c r="E1055" s="17"/>
      <c r="F1055" s="17"/>
      <c r="G1055" s="17"/>
    </row>
    <row r="1056" spans="4:7">
      <c r="D1056" s="16"/>
      <c r="E1056" s="17"/>
      <c r="F1056" s="17"/>
      <c r="G1056" s="17"/>
    </row>
    <row r="1057" spans="4:7">
      <c r="D1057" s="16"/>
      <c r="E1057" s="17"/>
      <c r="F1057" s="17"/>
      <c r="G1057" s="17"/>
    </row>
    <row r="1058" spans="4:7">
      <c r="D1058" s="16"/>
      <c r="E1058" s="17"/>
      <c r="F1058" s="17"/>
      <c r="G1058" s="17"/>
    </row>
    <row r="1059" spans="4:7">
      <c r="D1059" s="16"/>
      <c r="E1059" s="17"/>
      <c r="F1059" s="17"/>
      <c r="G1059" s="17"/>
    </row>
    <row r="1060" spans="4:7">
      <c r="D1060" s="16"/>
      <c r="E1060" s="17"/>
      <c r="F1060" s="17"/>
      <c r="G1060" s="17"/>
    </row>
    <row r="1061" spans="4:7">
      <c r="D1061" s="16"/>
      <c r="E1061" s="17"/>
      <c r="F1061" s="17"/>
      <c r="G1061" s="17"/>
    </row>
    <row r="1062" spans="4:7">
      <c r="D1062" s="16"/>
      <c r="E1062" s="17"/>
      <c r="F1062" s="17"/>
      <c r="G1062" s="17"/>
    </row>
    <row r="1063" spans="4:7">
      <c r="D1063" s="16"/>
      <c r="E1063" s="17"/>
      <c r="F1063" s="17"/>
      <c r="G1063" s="17"/>
    </row>
    <row r="1064" spans="4:7">
      <c r="D1064" s="16"/>
      <c r="E1064" s="17"/>
      <c r="F1064" s="17"/>
      <c r="G1064" s="17"/>
    </row>
    <row r="1065" spans="4:7">
      <c r="D1065" s="16"/>
      <c r="E1065" s="17"/>
      <c r="F1065" s="17"/>
      <c r="G1065" s="17"/>
    </row>
    <row r="1066" spans="4:7">
      <c r="D1066" s="16"/>
      <c r="E1066" s="17"/>
      <c r="F1066" s="17"/>
      <c r="G1066" s="17"/>
    </row>
    <row r="1067" spans="4:7">
      <c r="D1067" s="16"/>
      <c r="E1067" s="17"/>
      <c r="F1067" s="17"/>
      <c r="G1067" s="17"/>
    </row>
    <row r="1068" spans="4:7">
      <c r="D1068" s="16"/>
      <c r="E1068" s="17"/>
      <c r="F1068" s="17"/>
      <c r="G1068" s="17"/>
    </row>
    <row r="1069" spans="4:7">
      <c r="D1069" s="16"/>
      <c r="E1069" s="17"/>
      <c r="F1069" s="17"/>
      <c r="G1069" s="17"/>
    </row>
    <row r="1070" spans="4:7">
      <c r="D1070" s="16"/>
      <c r="E1070" s="17"/>
      <c r="F1070" s="17"/>
      <c r="G1070" s="17"/>
    </row>
    <row r="1071" spans="4:7">
      <c r="D1071" s="16"/>
      <c r="E1071" s="17"/>
      <c r="F1071" s="17"/>
      <c r="G1071" s="17"/>
    </row>
    <row r="1072" spans="4:7">
      <c r="D1072" s="16"/>
      <c r="E1072" s="17"/>
      <c r="F1072" s="17"/>
      <c r="G1072" s="17"/>
    </row>
    <row r="1073" spans="4:7">
      <c r="D1073" s="16"/>
      <c r="E1073" s="17"/>
      <c r="F1073" s="17"/>
      <c r="G1073" s="17"/>
    </row>
    <row r="1074" spans="4:7">
      <c r="D1074" s="16"/>
      <c r="E1074" s="17"/>
      <c r="F1074" s="17"/>
      <c r="G1074" s="17"/>
    </row>
    <row r="1075" spans="4:7">
      <c r="D1075" s="16"/>
      <c r="E1075" s="17"/>
      <c r="F1075" s="17"/>
      <c r="G1075" s="17"/>
    </row>
    <row r="1076" spans="4:7">
      <c r="D1076" s="16"/>
      <c r="E1076" s="17"/>
      <c r="F1076" s="17"/>
      <c r="G1076" s="17"/>
    </row>
    <row r="1077" spans="4:7">
      <c r="D1077" s="16"/>
      <c r="E1077" s="17"/>
      <c r="F1077" s="17"/>
      <c r="G1077" s="17"/>
    </row>
    <row r="1078" spans="4:7">
      <c r="D1078" s="16"/>
      <c r="E1078" s="17"/>
      <c r="F1078" s="17"/>
      <c r="G1078" s="17"/>
    </row>
    <row r="1079" spans="4:7">
      <c r="D1079" s="16"/>
      <c r="E1079" s="17"/>
      <c r="F1079" s="17"/>
      <c r="G1079" s="17"/>
    </row>
    <row r="1080" spans="4:7">
      <c r="D1080" s="16"/>
      <c r="E1080" s="17"/>
      <c r="F1080" s="17"/>
      <c r="G1080" s="17"/>
    </row>
    <row r="1081" spans="4:7">
      <c r="D1081" s="16"/>
      <c r="E1081" s="17"/>
      <c r="F1081" s="17"/>
      <c r="G1081" s="17"/>
    </row>
    <row r="1082" spans="4:7">
      <c r="D1082" s="16"/>
      <c r="E1082" s="17"/>
      <c r="F1082" s="17"/>
      <c r="G1082" s="17"/>
    </row>
    <row r="1083" spans="4:7">
      <c r="D1083" s="16"/>
      <c r="E1083" s="17"/>
      <c r="F1083" s="17"/>
      <c r="G1083" s="17"/>
    </row>
    <row r="1084" spans="4:7">
      <c r="D1084" s="16"/>
      <c r="E1084" s="17"/>
      <c r="F1084" s="17"/>
      <c r="G1084" s="17"/>
    </row>
    <row r="1085" spans="4:7">
      <c r="D1085" s="16"/>
      <c r="E1085" s="17"/>
      <c r="F1085" s="17"/>
      <c r="G1085" s="17"/>
    </row>
    <row r="1086" spans="4:7">
      <c r="D1086" s="16"/>
      <c r="E1086" s="17"/>
      <c r="F1086" s="17"/>
      <c r="G1086" s="17"/>
    </row>
    <row r="1087" spans="4:7">
      <c r="D1087" s="16"/>
      <c r="E1087" s="17"/>
      <c r="F1087" s="17"/>
      <c r="G1087" s="17"/>
    </row>
    <row r="1088" spans="4:7">
      <c r="D1088" s="16"/>
      <c r="E1088" s="17"/>
      <c r="F1088" s="17"/>
      <c r="G1088" s="17"/>
    </row>
    <row r="1089" spans="4:7">
      <c r="D1089" s="16"/>
      <c r="E1089" s="17"/>
      <c r="F1089" s="17"/>
      <c r="G1089" s="17"/>
    </row>
    <row r="1090" spans="4:7">
      <c r="D1090" s="16"/>
      <c r="E1090" s="17"/>
      <c r="F1090" s="17"/>
      <c r="G1090" s="17"/>
    </row>
    <row r="1091" spans="4:7">
      <c r="D1091" s="16"/>
      <c r="E1091" s="17"/>
      <c r="F1091" s="17"/>
      <c r="G1091" s="17"/>
    </row>
    <row r="1092" spans="4:7">
      <c r="D1092" s="16"/>
      <c r="E1092" s="17"/>
      <c r="F1092" s="17"/>
      <c r="G1092" s="17"/>
    </row>
    <row r="1093" spans="4:7">
      <c r="D1093" s="16"/>
      <c r="E1093" s="17"/>
      <c r="F1093" s="17"/>
      <c r="G1093" s="17"/>
    </row>
    <row r="1094" spans="4:7">
      <c r="D1094" s="16"/>
      <c r="E1094" s="17"/>
      <c r="F1094" s="17"/>
      <c r="G1094" s="17"/>
    </row>
    <row r="1095" spans="4:7">
      <c r="D1095" s="16"/>
      <c r="E1095" s="17"/>
      <c r="F1095" s="17"/>
      <c r="G1095" s="17"/>
    </row>
    <row r="1096" spans="4:7">
      <c r="D1096" s="16"/>
      <c r="E1096" s="17"/>
      <c r="F1096" s="17"/>
      <c r="G1096" s="17"/>
    </row>
    <row r="1097" spans="4:7">
      <c r="D1097" s="16"/>
      <c r="E1097" s="17"/>
      <c r="F1097" s="17"/>
      <c r="G1097" s="17"/>
    </row>
    <row r="1098" spans="4:7">
      <c r="D1098" s="16"/>
      <c r="E1098" s="17"/>
      <c r="F1098" s="17"/>
      <c r="G1098" s="17"/>
    </row>
    <row r="1099" spans="4:7">
      <c r="D1099" s="16"/>
      <c r="E1099" s="17"/>
      <c r="F1099" s="17"/>
      <c r="G1099" s="17"/>
    </row>
    <row r="1100" spans="4:7">
      <c r="D1100" s="16"/>
      <c r="E1100" s="17"/>
      <c r="F1100" s="17"/>
      <c r="G1100" s="17"/>
    </row>
    <row r="1101" spans="4:7">
      <c r="D1101" s="16"/>
      <c r="E1101" s="17"/>
      <c r="F1101" s="17"/>
      <c r="G1101" s="17"/>
    </row>
    <row r="1102" spans="4:7">
      <c r="D1102" s="16"/>
      <c r="E1102" s="17"/>
      <c r="F1102" s="17"/>
      <c r="G1102" s="17"/>
    </row>
    <row r="1103" spans="4:7">
      <c r="D1103" s="16"/>
      <c r="E1103" s="17"/>
      <c r="F1103" s="17"/>
      <c r="G1103" s="17"/>
    </row>
    <row r="1104" spans="4:7">
      <c r="D1104" s="16"/>
      <c r="E1104" s="17"/>
      <c r="F1104" s="17"/>
      <c r="G1104" s="17"/>
    </row>
    <row r="1105" spans="4:7">
      <c r="D1105" s="16"/>
      <c r="E1105" s="17"/>
      <c r="F1105" s="17"/>
      <c r="G1105" s="17"/>
    </row>
    <row r="1106" spans="4:7">
      <c r="D1106" s="16"/>
      <c r="E1106" s="17"/>
      <c r="F1106" s="17"/>
      <c r="G1106" s="17"/>
    </row>
    <row r="1107" spans="4:7">
      <c r="D1107" s="16"/>
      <c r="E1107" s="17"/>
      <c r="F1107" s="17"/>
      <c r="G1107" s="17"/>
    </row>
    <row r="1108" spans="4:7">
      <c r="D1108" s="16"/>
      <c r="E1108" s="17"/>
      <c r="F1108" s="17"/>
      <c r="G1108" s="17"/>
    </row>
    <row r="1109" spans="4:7">
      <c r="D1109" s="16"/>
      <c r="E1109" s="17"/>
      <c r="F1109" s="17"/>
      <c r="G1109" s="17"/>
    </row>
    <row r="1110" spans="4:7">
      <c r="D1110" s="16"/>
      <c r="E1110" s="17"/>
      <c r="F1110" s="17"/>
      <c r="G1110" s="17"/>
    </row>
    <row r="1111" spans="4:7">
      <c r="D1111" s="16"/>
      <c r="E1111" s="17"/>
      <c r="F1111" s="17"/>
      <c r="G1111" s="17"/>
    </row>
    <row r="1112" spans="4:7">
      <c r="D1112" s="16"/>
      <c r="E1112" s="17"/>
      <c r="F1112" s="17"/>
      <c r="G1112" s="17"/>
    </row>
    <row r="1113" spans="4:7">
      <c r="D1113" s="16"/>
      <c r="E1113" s="17"/>
      <c r="F1113" s="17"/>
      <c r="G1113" s="17"/>
    </row>
    <row r="1114" spans="4:7">
      <c r="D1114" s="16"/>
      <c r="E1114" s="17"/>
      <c r="F1114" s="17"/>
      <c r="G1114" s="17"/>
    </row>
    <row r="1115" spans="4:7">
      <c r="D1115" s="16"/>
      <c r="E1115" s="17"/>
      <c r="F1115" s="17"/>
      <c r="G1115" s="17"/>
    </row>
    <row r="1116" spans="4:7">
      <c r="D1116" s="16"/>
      <c r="E1116" s="17"/>
      <c r="F1116" s="17"/>
      <c r="G1116" s="17"/>
    </row>
    <row r="1117" spans="4:7">
      <c r="D1117" s="16"/>
      <c r="E1117" s="17"/>
      <c r="F1117" s="17"/>
      <c r="G1117" s="17"/>
    </row>
    <row r="1118" spans="4:7">
      <c r="D1118" s="16"/>
      <c r="E1118" s="17"/>
      <c r="F1118" s="17"/>
      <c r="G1118" s="17"/>
    </row>
    <row r="1119" spans="4:7">
      <c r="D1119" s="16"/>
      <c r="E1119" s="17"/>
      <c r="F1119" s="17"/>
      <c r="G1119" s="17"/>
    </row>
    <row r="1120" spans="4:7">
      <c r="D1120" s="16"/>
      <c r="E1120" s="17"/>
      <c r="F1120" s="17"/>
      <c r="G1120" s="17"/>
    </row>
    <row r="1121" spans="4:7">
      <c r="D1121" s="16"/>
      <c r="E1121" s="17"/>
      <c r="F1121" s="17"/>
      <c r="G1121" s="17"/>
    </row>
    <row r="1122" spans="4:7">
      <c r="D1122" s="16"/>
      <c r="E1122" s="17"/>
      <c r="F1122" s="17"/>
      <c r="G1122" s="17"/>
    </row>
    <row r="1123" spans="4:7">
      <c r="D1123" s="16"/>
      <c r="E1123" s="17"/>
      <c r="F1123" s="17"/>
      <c r="G1123" s="17"/>
    </row>
    <row r="1124" spans="4:7">
      <c r="D1124" s="16"/>
      <c r="E1124" s="17"/>
      <c r="F1124" s="17"/>
      <c r="G1124" s="17"/>
    </row>
    <row r="1125" spans="4:7">
      <c r="D1125" s="16"/>
      <c r="E1125" s="17"/>
      <c r="F1125" s="17"/>
      <c r="G1125" s="17"/>
    </row>
    <row r="1126" spans="4:7">
      <c r="D1126" s="16"/>
      <c r="E1126" s="17"/>
      <c r="F1126" s="17"/>
      <c r="G1126" s="17"/>
    </row>
    <row r="1127" spans="4:7">
      <c r="D1127" s="16"/>
      <c r="E1127" s="17"/>
      <c r="F1127" s="17"/>
      <c r="G1127" s="17"/>
    </row>
    <row r="1128" spans="4:7">
      <c r="D1128" s="16"/>
      <c r="E1128" s="17"/>
      <c r="F1128" s="17"/>
      <c r="G1128" s="17"/>
    </row>
    <row r="1129" spans="4:7">
      <c r="D1129" s="16"/>
      <c r="E1129" s="17"/>
      <c r="F1129" s="17"/>
      <c r="G1129" s="17"/>
    </row>
    <row r="1130" spans="4:7">
      <c r="D1130" s="16"/>
      <c r="E1130" s="17"/>
      <c r="F1130" s="17"/>
      <c r="G1130" s="17"/>
    </row>
    <row r="1131" spans="4:7">
      <c r="D1131" s="16"/>
      <c r="E1131" s="17"/>
      <c r="F1131" s="17"/>
      <c r="G1131" s="17"/>
    </row>
    <row r="1132" spans="4:7">
      <c r="D1132" s="16"/>
      <c r="E1132" s="17"/>
      <c r="F1132" s="17"/>
      <c r="G1132" s="17"/>
    </row>
    <row r="1133" spans="4:7">
      <c r="D1133" s="16"/>
      <c r="E1133" s="17"/>
      <c r="F1133" s="17"/>
      <c r="G1133" s="17"/>
    </row>
    <row r="1134" spans="4:7">
      <c r="D1134" s="16"/>
      <c r="E1134" s="17"/>
      <c r="F1134" s="17"/>
      <c r="G1134" s="17"/>
    </row>
    <row r="1135" spans="4:7">
      <c r="D1135" s="16"/>
      <c r="E1135" s="17"/>
      <c r="F1135" s="17"/>
      <c r="G1135" s="17"/>
    </row>
    <row r="1136" spans="4:7">
      <c r="D1136" s="16"/>
      <c r="E1136" s="17"/>
      <c r="F1136" s="17"/>
      <c r="G1136" s="17"/>
    </row>
    <row r="1137" spans="4:7">
      <c r="D1137" s="16"/>
      <c r="E1137" s="17"/>
      <c r="F1137" s="17"/>
      <c r="G1137" s="17"/>
    </row>
    <row r="1138" spans="4:7">
      <c r="D1138" s="16"/>
      <c r="E1138" s="17"/>
      <c r="F1138" s="17"/>
      <c r="G1138" s="17"/>
    </row>
    <row r="1139" spans="4:7">
      <c r="D1139" s="16"/>
      <c r="E1139" s="17"/>
      <c r="F1139" s="17"/>
      <c r="G1139" s="17"/>
    </row>
    <row r="1140" spans="4:7">
      <c r="D1140" s="16"/>
      <c r="E1140" s="17"/>
      <c r="F1140" s="17"/>
      <c r="G1140" s="17"/>
    </row>
    <row r="1141" spans="4:7">
      <c r="D1141" s="16"/>
      <c r="E1141" s="17"/>
      <c r="F1141" s="17"/>
      <c r="G1141" s="17"/>
    </row>
    <row r="1142" spans="4:7">
      <c r="D1142" s="16"/>
      <c r="E1142" s="17"/>
      <c r="F1142" s="17"/>
      <c r="G1142" s="17"/>
    </row>
    <row r="1143" spans="4:7">
      <c r="D1143" s="16"/>
      <c r="E1143" s="17"/>
      <c r="F1143" s="17"/>
      <c r="G1143" s="17"/>
    </row>
    <row r="1144" spans="4:7">
      <c r="D1144" s="16"/>
      <c r="E1144" s="17"/>
      <c r="F1144" s="17"/>
      <c r="G1144" s="17"/>
    </row>
    <row r="1145" spans="4:7">
      <c r="D1145" s="16"/>
      <c r="E1145" s="17"/>
      <c r="F1145" s="17"/>
      <c r="G1145" s="17"/>
    </row>
    <row r="1146" spans="4:7">
      <c r="D1146" s="16"/>
      <c r="E1146" s="17"/>
      <c r="F1146" s="17"/>
      <c r="G1146" s="17"/>
    </row>
    <row r="1147" spans="4:7">
      <c r="D1147" s="16"/>
      <c r="E1147" s="17"/>
      <c r="F1147" s="17"/>
      <c r="G1147" s="17"/>
    </row>
    <row r="1148" spans="4:7">
      <c r="D1148" s="16"/>
      <c r="E1148" s="17"/>
      <c r="F1148" s="17"/>
      <c r="G1148" s="17"/>
    </row>
    <row r="1149" spans="4:7">
      <c r="D1149" s="16"/>
      <c r="E1149" s="17"/>
      <c r="F1149" s="17"/>
      <c r="G1149" s="17"/>
    </row>
    <row r="1150" spans="4:7">
      <c r="D1150" s="16"/>
      <c r="E1150" s="17"/>
      <c r="F1150" s="17"/>
      <c r="G1150" s="17"/>
    </row>
    <row r="1151" spans="4:7">
      <c r="D1151" s="16"/>
      <c r="E1151" s="17"/>
      <c r="F1151" s="17"/>
      <c r="G1151" s="17"/>
    </row>
    <row r="1152" spans="4:7">
      <c r="D1152" s="16"/>
      <c r="E1152" s="17"/>
      <c r="F1152" s="17"/>
      <c r="G1152" s="17"/>
    </row>
    <row r="1153" spans="4:7">
      <c r="D1153" s="16"/>
      <c r="E1153" s="17"/>
      <c r="F1153" s="17"/>
      <c r="G1153" s="17"/>
    </row>
    <row r="1154" spans="4:7">
      <c r="D1154" s="16"/>
      <c r="E1154" s="17"/>
      <c r="F1154" s="17"/>
      <c r="G1154" s="17"/>
    </row>
    <row r="1155" spans="4:7">
      <c r="D1155" s="16"/>
      <c r="E1155" s="17"/>
      <c r="F1155" s="17"/>
      <c r="G1155" s="17"/>
    </row>
    <row r="1156" spans="4:7">
      <c r="D1156" s="16"/>
      <c r="E1156" s="17"/>
      <c r="F1156" s="17"/>
      <c r="G1156" s="17"/>
    </row>
    <row r="1157" spans="4:7">
      <c r="D1157" s="16"/>
      <c r="E1157" s="17"/>
      <c r="F1157" s="17"/>
      <c r="G1157" s="17"/>
    </row>
    <row r="1158" spans="4:7">
      <c r="D1158" s="16"/>
      <c r="E1158" s="17"/>
      <c r="F1158" s="17"/>
      <c r="G1158" s="17"/>
    </row>
    <row r="1159" spans="4:7">
      <c r="D1159" s="16"/>
      <c r="E1159" s="17"/>
      <c r="F1159" s="17"/>
      <c r="G1159" s="17"/>
    </row>
    <row r="1160" spans="4:7">
      <c r="D1160" s="16"/>
      <c r="E1160" s="17"/>
      <c r="F1160" s="17"/>
      <c r="G1160" s="17"/>
    </row>
    <row r="1161" spans="4:7">
      <c r="D1161" s="16"/>
      <c r="E1161" s="17"/>
      <c r="F1161" s="17"/>
      <c r="G1161" s="17"/>
    </row>
    <row r="1162" spans="4:7">
      <c r="D1162" s="16"/>
      <c r="E1162" s="17"/>
      <c r="F1162" s="17"/>
      <c r="G1162" s="17"/>
    </row>
    <row r="1163" spans="4:7">
      <c r="D1163" s="16"/>
      <c r="E1163" s="17"/>
      <c r="F1163" s="17"/>
      <c r="G1163" s="17"/>
    </row>
    <row r="1164" spans="4:7">
      <c r="D1164" s="16"/>
      <c r="E1164" s="17"/>
      <c r="F1164" s="17"/>
      <c r="G1164" s="17"/>
    </row>
    <row r="1165" spans="4:7">
      <c r="D1165" s="16"/>
      <c r="E1165" s="17"/>
      <c r="F1165" s="17"/>
      <c r="G1165" s="17"/>
    </row>
    <row r="1166" spans="4:7">
      <c r="D1166" s="16"/>
      <c r="E1166" s="17"/>
      <c r="F1166" s="17"/>
      <c r="G1166" s="17"/>
    </row>
    <row r="1167" spans="4:7">
      <c r="D1167" s="16"/>
      <c r="E1167" s="17"/>
      <c r="F1167" s="17"/>
      <c r="G1167" s="17"/>
    </row>
    <row r="1168" spans="4:7">
      <c r="D1168" s="16"/>
      <c r="E1168" s="17"/>
      <c r="F1168" s="17"/>
      <c r="G1168" s="17"/>
    </row>
    <row r="1169" spans="4:7">
      <c r="D1169" s="16"/>
      <c r="E1169" s="17"/>
      <c r="F1169" s="17"/>
      <c r="G1169" s="17"/>
    </row>
    <row r="1170" spans="4:7">
      <c r="D1170" s="16"/>
      <c r="E1170" s="17"/>
      <c r="F1170" s="17"/>
      <c r="G1170" s="17"/>
    </row>
    <row r="1171" spans="4:7">
      <c r="D1171" s="16"/>
      <c r="E1171" s="17"/>
      <c r="F1171" s="17"/>
      <c r="G1171" s="17"/>
    </row>
    <row r="1172" spans="4:7">
      <c r="D1172" s="16"/>
      <c r="E1172" s="17"/>
      <c r="F1172" s="17"/>
      <c r="G1172" s="17"/>
    </row>
    <row r="1173" spans="4:7">
      <c r="D1173" s="16"/>
      <c r="E1173" s="17"/>
      <c r="F1173" s="17"/>
      <c r="G1173" s="17"/>
    </row>
    <row r="1174" spans="4:7">
      <c r="D1174" s="16"/>
      <c r="E1174" s="17"/>
      <c r="F1174" s="17"/>
      <c r="G1174" s="17"/>
    </row>
    <row r="1175" spans="4:7">
      <c r="D1175" s="16"/>
      <c r="E1175" s="17"/>
      <c r="F1175" s="17"/>
      <c r="G1175" s="17"/>
    </row>
    <row r="1176" spans="4:7">
      <c r="D1176" s="16"/>
      <c r="E1176" s="17"/>
      <c r="F1176" s="17"/>
      <c r="G1176" s="17"/>
    </row>
    <row r="1177" spans="4:7">
      <c r="D1177" s="16"/>
      <c r="E1177" s="17"/>
      <c r="F1177" s="17"/>
      <c r="G1177" s="17"/>
    </row>
    <row r="1178" spans="4:7">
      <c r="D1178" s="16"/>
      <c r="E1178" s="17"/>
      <c r="F1178" s="17"/>
      <c r="G1178" s="17"/>
    </row>
    <row r="1179" spans="4:7">
      <c r="D1179" s="16"/>
      <c r="E1179" s="17"/>
      <c r="F1179" s="17"/>
      <c r="G1179" s="17"/>
    </row>
    <row r="1180" spans="4:7">
      <c r="D1180" s="16"/>
      <c r="E1180" s="17"/>
      <c r="F1180" s="17"/>
      <c r="G1180" s="17"/>
    </row>
    <row r="1181" spans="4:7">
      <c r="D1181" s="16"/>
      <c r="E1181" s="17"/>
      <c r="F1181" s="17"/>
      <c r="G1181" s="17"/>
    </row>
    <row r="1182" spans="4:7">
      <c r="D1182" s="16"/>
      <c r="E1182" s="17"/>
      <c r="F1182" s="17"/>
      <c r="G1182" s="17"/>
    </row>
    <row r="1183" spans="4:7">
      <c r="D1183" s="16"/>
      <c r="E1183" s="17"/>
      <c r="F1183" s="17"/>
      <c r="G1183" s="17"/>
    </row>
    <row r="1184" spans="4:7">
      <c r="D1184" s="16"/>
      <c r="E1184" s="17"/>
      <c r="F1184" s="17"/>
      <c r="G1184" s="17"/>
    </row>
    <row r="1185" spans="4:7">
      <c r="D1185" s="16"/>
      <c r="E1185" s="17"/>
      <c r="F1185" s="17"/>
      <c r="G1185" s="17"/>
    </row>
    <row r="1186" spans="4:7">
      <c r="D1186" s="16"/>
      <c r="E1186" s="17"/>
      <c r="F1186" s="17"/>
      <c r="G1186" s="17"/>
    </row>
    <row r="1187" spans="4:7">
      <c r="D1187" s="16"/>
      <c r="E1187" s="17"/>
      <c r="F1187" s="17"/>
      <c r="G1187" s="17"/>
    </row>
    <row r="1188" spans="4:7">
      <c r="D1188" s="16"/>
      <c r="E1188" s="17"/>
      <c r="F1188" s="17"/>
      <c r="G1188" s="17"/>
    </row>
    <row r="1189" spans="4:7">
      <c r="D1189" s="16"/>
      <c r="E1189" s="17"/>
      <c r="F1189" s="17"/>
      <c r="G1189" s="17"/>
    </row>
    <row r="1190" spans="4:7">
      <c r="D1190" s="16"/>
      <c r="E1190" s="17"/>
      <c r="F1190" s="17"/>
      <c r="G1190" s="17"/>
    </row>
    <row r="1191" spans="4:7">
      <c r="D1191" s="16"/>
      <c r="E1191" s="17"/>
      <c r="F1191" s="17"/>
      <c r="G1191" s="17"/>
    </row>
    <row r="1192" spans="4:7">
      <c r="D1192" s="16"/>
      <c r="E1192" s="17"/>
      <c r="F1192" s="17"/>
      <c r="G1192" s="17"/>
    </row>
    <row r="1193" spans="4:7">
      <c r="D1193" s="16"/>
      <c r="E1193" s="17"/>
      <c r="F1193" s="17"/>
      <c r="G1193" s="17"/>
    </row>
    <row r="1194" spans="4:7">
      <c r="D1194" s="16"/>
      <c r="E1194" s="17"/>
      <c r="F1194" s="17"/>
      <c r="G1194" s="17"/>
    </row>
    <row r="1195" spans="4:7">
      <c r="D1195" s="16"/>
      <c r="E1195" s="17"/>
      <c r="F1195" s="17"/>
      <c r="G1195" s="17"/>
    </row>
    <row r="1196" spans="4:7">
      <c r="D1196" s="16"/>
      <c r="E1196" s="17"/>
      <c r="F1196" s="17"/>
      <c r="G1196" s="17"/>
    </row>
    <row r="1197" spans="4:7">
      <c r="D1197" s="16"/>
      <c r="E1197" s="17"/>
      <c r="F1197" s="17"/>
      <c r="G1197" s="17"/>
    </row>
    <row r="1198" spans="4:7">
      <c r="D1198" s="16"/>
      <c r="E1198" s="17"/>
      <c r="F1198" s="17"/>
      <c r="G1198" s="17"/>
    </row>
    <row r="1199" spans="4:7">
      <c r="D1199" s="16"/>
      <c r="E1199" s="17"/>
      <c r="F1199" s="17"/>
      <c r="G1199" s="17"/>
    </row>
    <row r="1200" spans="4:7">
      <c r="D1200" s="16"/>
      <c r="E1200" s="17"/>
      <c r="F1200" s="17"/>
      <c r="G1200" s="17"/>
    </row>
    <row r="1201" spans="4:7">
      <c r="D1201" s="16"/>
      <c r="E1201" s="17"/>
      <c r="F1201" s="17"/>
      <c r="G1201" s="17"/>
    </row>
    <row r="1202" spans="4:7">
      <c r="D1202" s="16"/>
      <c r="E1202" s="17"/>
      <c r="F1202" s="17"/>
      <c r="G1202" s="17"/>
    </row>
    <row r="1203" spans="4:7">
      <c r="D1203" s="16"/>
      <c r="E1203" s="17"/>
      <c r="F1203" s="17"/>
      <c r="G1203" s="17"/>
    </row>
    <row r="1204" spans="4:7">
      <c r="D1204" s="16"/>
      <c r="E1204" s="17"/>
      <c r="F1204" s="17"/>
      <c r="G1204" s="17"/>
    </row>
    <row r="1205" spans="4:7">
      <c r="D1205" s="16"/>
      <c r="E1205" s="17"/>
      <c r="F1205" s="17"/>
      <c r="G1205" s="17"/>
    </row>
    <row r="1206" spans="4:7">
      <c r="D1206" s="16"/>
      <c r="E1206" s="17"/>
      <c r="F1206" s="17"/>
      <c r="G1206" s="17"/>
    </row>
    <row r="1207" spans="4:7">
      <c r="D1207" s="16"/>
      <c r="E1207" s="17"/>
      <c r="F1207" s="17"/>
      <c r="G1207" s="17"/>
    </row>
    <row r="1208" spans="4:7">
      <c r="D1208" s="16"/>
      <c r="E1208" s="17"/>
      <c r="F1208" s="17"/>
      <c r="G1208" s="17"/>
    </row>
    <row r="1209" spans="4:7">
      <c r="D1209" s="16"/>
      <c r="E1209" s="17"/>
      <c r="F1209" s="17"/>
      <c r="G1209" s="17"/>
    </row>
    <row r="1210" spans="4:7">
      <c r="D1210" s="16"/>
      <c r="E1210" s="17"/>
      <c r="F1210" s="17"/>
      <c r="G1210" s="17"/>
    </row>
    <row r="1211" spans="4:7">
      <c r="D1211" s="16"/>
      <c r="E1211" s="17"/>
      <c r="F1211" s="17"/>
      <c r="G1211" s="17"/>
    </row>
    <row r="1212" spans="4:7">
      <c r="D1212" s="16"/>
      <c r="E1212" s="17"/>
      <c r="F1212" s="17"/>
      <c r="G1212" s="17"/>
    </row>
    <row r="1213" spans="4:7">
      <c r="D1213" s="16"/>
      <c r="E1213" s="17"/>
      <c r="F1213" s="17"/>
      <c r="G1213" s="17"/>
    </row>
    <row r="1214" spans="4:7">
      <c r="D1214" s="16"/>
      <c r="E1214" s="17"/>
      <c r="F1214" s="17"/>
      <c r="G1214" s="17"/>
    </row>
    <row r="1215" spans="4:7">
      <c r="D1215" s="16"/>
      <c r="E1215" s="17"/>
      <c r="F1215" s="17"/>
      <c r="G1215" s="17"/>
    </row>
    <row r="1216" spans="4:7">
      <c r="D1216" s="16"/>
      <c r="E1216" s="17"/>
      <c r="F1216" s="17"/>
      <c r="G1216" s="17"/>
    </row>
    <row r="1217" spans="4:7">
      <c r="D1217" s="16"/>
      <c r="E1217" s="17"/>
      <c r="F1217" s="17"/>
      <c r="G1217" s="17"/>
    </row>
    <row r="1218" spans="4:7">
      <c r="D1218" s="16"/>
      <c r="E1218" s="17"/>
      <c r="F1218" s="17"/>
      <c r="G1218" s="17"/>
    </row>
    <row r="1219" spans="4:7">
      <c r="D1219" s="16"/>
      <c r="E1219" s="17"/>
      <c r="F1219" s="17"/>
      <c r="G1219" s="17"/>
    </row>
    <row r="1220" spans="4:7">
      <c r="D1220" s="16"/>
      <c r="E1220" s="17"/>
      <c r="F1220" s="17"/>
      <c r="G1220" s="17"/>
    </row>
    <row r="1221" spans="4:7">
      <c r="D1221" s="16"/>
      <c r="E1221" s="17"/>
      <c r="F1221" s="17"/>
      <c r="G1221" s="17"/>
    </row>
    <row r="1222" spans="4:7">
      <c r="D1222" s="16"/>
      <c r="E1222" s="17"/>
      <c r="F1222" s="17"/>
      <c r="G1222" s="17"/>
    </row>
    <row r="1223" spans="4:7">
      <c r="D1223" s="16"/>
      <c r="E1223" s="17"/>
      <c r="F1223" s="17"/>
      <c r="G1223" s="17"/>
    </row>
    <row r="1224" spans="4:7">
      <c r="D1224" s="16"/>
      <c r="E1224" s="17"/>
      <c r="F1224" s="17"/>
      <c r="G1224" s="17"/>
    </row>
    <row r="1225" spans="4:7">
      <c r="D1225" s="16"/>
      <c r="E1225" s="17"/>
      <c r="F1225" s="17"/>
      <c r="G1225" s="17"/>
    </row>
    <row r="1226" spans="4:7">
      <c r="D1226" s="16"/>
      <c r="E1226" s="17"/>
      <c r="F1226" s="17"/>
      <c r="G1226" s="17"/>
    </row>
    <row r="1227" spans="4:7">
      <c r="D1227" s="16"/>
      <c r="E1227" s="17"/>
      <c r="F1227" s="17"/>
      <c r="G1227" s="17"/>
    </row>
    <row r="1228" spans="4:7">
      <c r="D1228" s="16"/>
      <c r="E1228" s="17"/>
      <c r="F1228" s="17"/>
      <c r="G1228" s="17"/>
    </row>
    <row r="1229" spans="4:7">
      <c r="D1229" s="16"/>
      <c r="E1229" s="17"/>
      <c r="F1229" s="17"/>
      <c r="G1229" s="17"/>
    </row>
    <row r="1230" spans="4:7">
      <c r="D1230" s="16"/>
      <c r="E1230" s="17"/>
      <c r="F1230" s="17"/>
      <c r="G1230" s="17"/>
    </row>
    <row r="1231" spans="4:7">
      <c r="D1231" s="16"/>
      <c r="E1231" s="17"/>
      <c r="F1231" s="17"/>
      <c r="G1231" s="17"/>
    </row>
    <row r="1232" spans="4:7">
      <c r="D1232" s="16"/>
      <c r="E1232" s="17"/>
      <c r="F1232" s="17"/>
      <c r="G1232" s="17"/>
    </row>
    <row r="1233" spans="4:7">
      <c r="D1233" s="16"/>
      <c r="E1233" s="17"/>
      <c r="F1233" s="17"/>
      <c r="G1233" s="17"/>
    </row>
    <row r="1234" spans="4:7">
      <c r="D1234" s="16"/>
      <c r="E1234" s="17"/>
      <c r="F1234" s="17"/>
      <c r="G1234" s="17"/>
    </row>
    <row r="1235" spans="4:7">
      <c r="D1235" s="16"/>
      <c r="E1235" s="17"/>
      <c r="F1235" s="17"/>
      <c r="G1235" s="17"/>
    </row>
    <row r="1236" spans="4:7">
      <c r="D1236" s="16"/>
      <c r="E1236" s="17"/>
      <c r="F1236" s="17"/>
      <c r="G1236" s="17"/>
    </row>
    <row r="1237" spans="4:7">
      <c r="D1237" s="16"/>
      <c r="E1237" s="17"/>
      <c r="F1237" s="17"/>
      <c r="G1237" s="17"/>
    </row>
    <row r="1238" spans="4:7">
      <c r="D1238" s="16"/>
      <c r="E1238" s="17"/>
      <c r="F1238" s="17"/>
      <c r="G1238" s="17"/>
    </row>
    <row r="1239" spans="4:7">
      <c r="D1239" s="16"/>
      <c r="E1239" s="17"/>
      <c r="F1239" s="17"/>
      <c r="G1239" s="17"/>
    </row>
    <row r="1240" spans="4:7">
      <c r="D1240" s="16"/>
      <c r="E1240" s="17"/>
      <c r="F1240" s="17"/>
      <c r="G1240" s="17"/>
    </row>
    <row r="1241" spans="4:7">
      <c r="D1241" s="16"/>
      <c r="E1241" s="17"/>
      <c r="F1241" s="17"/>
      <c r="G1241" s="17"/>
    </row>
    <row r="1242" spans="4:7">
      <c r="D1242" s="16"/>
      <c r="E1242" s="17"/>
      <c r="F1242" s="17"/>
      <c r="G1242" s="17"/>
    </row>
    <row r="1243" spans="4:7">
      <c r="D1243" s="16"/>
      <c r="E1243" s="17"/>
      <c r="F1243" s="17"/>
      <c r="G1243" s="17"/>
    </row>
    <row r="1244" spans="4:7">
      <c r="D1244" s="16"/>
      <c r="E1244" s="17"/>
      <c r="F1244" s="17"/>
      <c r="G1244" s="17"/>
    </row>
    <row r="1245" spans="4:7">
      <c r="D1245" s="16"/>
      <c r="E1245" s="17"/>
      <c r="F1245" s="17"/>
      <c r="G1245" s="17"/>
    </row>
    <row r="1246" spans="4:7">
      <c r="D1246" s="16"/>
      <c r="E1246" s="17"/>
      <c r="F1246" s="17"/>
      <c r="G1246" s="17"/>
    </row>
    <row r="1247" spans="4:7">
      <c r="D1247" s="16"/>
      <c r="E1247" s="17"/>
      <c r="F1247" s="17"/>
      <c r="G1247" s="17"/>
    </row>
    <row r="1248" spans="4:7">
      <c r="D1248" s="16"/>
      <c r="E1248" s="17"/>
      <c r="F1248" s="17"/>
      <c r="G1248" s="17"/>
    </row>
    <row r="1249" spans="4:7">
      <c r="D1249" s="16"/>
      <c r="E1249" s="17"/>
      <c r="F1249" s="17"/>
      <c r="G1249" s="17"/>
    </row>
    <row r="1250" spans="4:7">
      <c r="D1250" s="16"/>
      <c r="E1250" s="17"/>
      <c r="F1250" s="17"/>
      <c r="G1250" s="17"/>
    </row>
    <row r="1251" spans="4:7">
      <c r="D1251" s="16"/>
      <c r="E1251" s="17"/>
      <c r="F1251" s="17"/>
      <c r="G1251" s="17"/>
    </row>
    <row r="1252" spans="4:7">
      <c r="D1252" s="16"/>
      <c r="E1252" s="17"/>
      <c r="F1252" s="17"/>
      <c r="G1252" s="17"/>
    </row>
    <row r="1253" spans="4:7">
      <c r="D1253" s="16"/>
      <c r="E1253" s="17"/>
      <c r="F1253" s="17"/>
      <c r="G1253" s="17"/>
    </row>
    <row r="1254" spans="4:7">
      <c r="D1254" s="16"/>
      <c r="E1254" s="17"/>
      <c r="F1254" s="17"/>
      <c r="G1254" s="17"/>
    </row>
    <row r="1255" spans="4:7">
      <c r="D1255" s="16"/>
      <c r="E1255" s="17"/>
      <c r="F1255" s="17"/>
      <c r="G1255" s="17"/>
    </row>
    <row r="1256" spans="4:7">
      <c r="D1256" s="16"/>
      <c r="E1256" s="17"/>
      <c r="F1256" s="17"/>
      <c r="G1256" s="17"/>
    </row>
    <row r="1257" spans="4:7">
      <c r="D1257" s="16"/>
      <c r="E1257" s="17"/>
      <c r="F1257" s="17"/>
      <c r="G1257" s="17"/>
    </row>
    <row r="1258" spans="4:7">
      <c r="D1258" s="16"/>
      <c r="E1258" s="17"/>
      <c r="F1258" s="17"/>
      <c r="G1258" s="17"/>
    </row>
    <row r="1259" spans="4:7">
      <c r="D1259" s="16"/>
      <c r="E1259" s="17"/>
      <c r="F1259" s="17"/>
      <c r="G1259" s="17"/>
    </row>
    <row r="1260" spans="4:7">
      <c r="D1260" s="16"/>
      <c r="E1260" s="17"/>
      <c r="F1260" s="17"/>
      <c r="G1260" s="17"/>
    </row>
    <row r="1261" spans="4:7">
      <c r="D1261" s="16"/>
      <c r="E1261" s="17"/>
      <c r="F1261" s="17"/>
      <c r="G1261" s="17"/>
    </row>
    <row r="1262" spans="4:7">
      <c r="D1262" s="16"/>
      <c r="E1262" s="17"/>
      <c r="F1262" s="17"/>
      <c r="G1262" s="17"/>
    </row>
    <row r="1263" spans="4:7">
      <c r="D1263" s="16"/>
      <c r="E1263" s="17"/>
      <c r="F1263" s="17"/>
      <c r="G1263" s="17"/>
    </row>
    <row r="1264" spans="4:7">
      <c r="D1264" s="16"/>
      <c r="E1264" s="17"/>
      <c r="F1264" s="17"/>
      <c r="G1264" s="17"/>
    </row>
    <row r="1265" spans="4:7">
      <c r="D1265" s="16"/>
      <c r="E1265" s="17"/>
      <c r="F1265" s="17"/>
      <c r="G1265" s="17"/>
    </row>
    <row r="1266" spans="4:7">
      <c r="D1266" s="16"/>
      <c r="E1266" s="17"/>
      <c r="F1266" s="17"/>
      <c r="G1266" s="17"/>
    </row>
    <row r="1267" spans="4:7">
      <c r="D1267" s="16"/>
      <c r="E1267" s="17"/>
      <c r="F1267" s="17"/>
      <c r="G1267" s="17"/>
    </row>
    <row r="1268" spans="4:7">
      <c r="D1268" s="16"/>
      <c r="E1268" s="17"/>
      <c r="F1268" s="17"/>
      <c r="G1268" s="17"/>
    </row>
    <row r="1269" spans="4:7">
      <c r="D1269" s="16"/>
      <c r="E1269" s="17"/>
      <c r="F1269" s="17"/>
      <c r="G1269" s="17"/>
    </row>
    <row r="1270" spans="4:7">
      <c r="D1270" s="16"/>
      <c r="E1270" s="17"/>
      <c r="F1270" s="17"/>
      <c r="G1270" s="17"/>
    </row>
    <row r="1271" spans="4:7">
      <c r="D1271" s="16"/>
      <c r="E1271" s="17"/>
      <c r="F1271" s="17"/>
      <c r="G1271" s="17"/>
    </row>
    <row r="1272" spans="4:7">
      <c r="D1272" s="16"/>
      <c r="E1272" s="17"/>
      <c r="F1272" s="17"/>
      <c r="G1272" s="17"/>
    </row>
    <row r="1273" spans="4:7">
      <c r="D1273" s="16"/>
      <c r="E1273" s="17"/>
      <c r="F1273" s="17"/>
      <c r="G1273" s="17"/>
    </row>
    <row r="1274" spans="4:7">
      <c r="D1274" s="16"/>
      <c r="E1274" s="17"/>
      <c r="F1274" s="17"/>
      <c r="G1274" s="17"/>
    </row>
    <row r="1275" spans="4:7">
      <c r="D1275" s="16"/>
      <c r="E1275" s="17"/>
      <c r="F1275" s="17"/>
      <c r="G1275" s="17"/>
    </row>
    <row r="1276" spans="4:7">
      <c r="D1276" s="16"/>
      <c r="E1276" s="17"/>
      <c r="F1276" s="17"/>
      <c r="G1276" s="17"/>
    </row>
    <row r="1277" spans="4:7">
      <c r="D1277" s="16"/>
      <c r="E1277" s="17"/>
      <c r="F1277" s="17"/>
      <c r="G1277" s="17"/>
    </row>
    <row r="1278" spans="4:7">
      <c r="D1278" s="16"/>
      <c r="E1278" s="17"/>
      <c r="F1278" s="17"/>
      <c r="G1278" s="17"/>
    </row>
    <row r="1279" spans="4:7">
      <c r="D1279" s="16"/>
      <c r="E1279" s="17"/>
      <c r="F1279" s="17"/>
      <c r="G1279" s="17"/>
    </row>
    <row r="1280" spans="4:7">
      <c r="D1280" s="16"/>
      <c r="E1280" s="17"/>
      <c r="F1280" s="17"/>
      <c r="G1280" s="17"/>
    </row>
    <row r="1281" spans="4:7">
      <c r="D1281" s="16"/>
      <c r="E1281" s="17"/>
      <c r="F1281" s="17"/>
      <c r="G1281" s="17"/>
    </row>
    <row r="1282" spans="4:7">
      <c r="D1282" s="16"/>
      <c r="E1282" s="17"/>
      <c r="F1282" s="17"/>
      <c r="G1282" s="17"/>
    </row>
    <row r="1283" spans="4:7">
      <c r="D1283" s="16"/>
      <c r="E1283" s="17"/>
      <c r="F1283" s="17"/>
      <c r="G1283" s="17"/>
    </row>
    <row r="1284" spans="4:7">
      <c r="D1284" s="16"/>
      <c r="E1284" s="17"/>
      <c r="F1284" s="17"/>
      <c r="G1284" s="17"/>
    </row>
    <row r="1285" spans="4:7">
      <c r="D1285" s="16"/>
      <c r="E1285" s="17"/>
      <c r="F1285" s="17"/>
      <c r="G1285" s="17"/>
    </row>
    <row r="1286" spans="4:7">
      <c r="D1286" s="16"/>
      <c r="E1286" s="17"/>
      <c r="F1286" s="17"/>
      <c r="G1286" s="17"/>
    </row>
    <row r="1287" spans="4:7">
      <c r="D1287" s="16"/>
      <c r="E1287" s="17"/>
      <c r="F1287" s="17"/>
      <c r="G1287" s="17"/>
    </row>
    <row r="1288" spans="4:7">
      <c r="D1288" s="16"/>
      <c r="E1288" s="17"/>
      <c r="F1288" s="17"/>
      <c r="G1288" s="17"/>
    </row>
    <row r="1289" spans="4:7">
      <c r="D1289" s="16"/>
      <c r="E1289" s="17"/>
      <c r="F1289" s="17"/>
      <c r="G1289" s="17"/>
    </row>
    <row r="1290" spans="4:7">
      <c r="D1290" s="16"/>
      <c r="E1290" s="17"/>
      <c r="F1290" s="17"/>
      <c r="G1290" s="17"/>
    </row>
    <row r="1291" spans="4:7">
      <c r="D1291" s="16"/>
      <c r="E1291" s="17"/>
      <c r="F1291" s="17"/>
      <c r="G1291" s="17"/>
    </row>
    <row r="1292" spans="4:7">
      <c r="D1292" s="16"/>
      <c r="E1292" s="17"/>
      <c r="F1292" s="17"/>
      <c r="G1292" s="17"/>
    </row>
    <row r="1293" spans="4:7">
      <c r="D1293" s="16"/>
      <c r="E1293" s="17"/>
      <c r="F1293" s="17"/>
      <c r="G1293" s="17"/>
    </row>
    <row r="1294" spans="4:7">
      <c r="D1294" s="16"/>
      <c r="E1294" s="17"/>
      <c r="F1294" s="17"/>
      <c r="G1294" s="17"/>
    </row>
    <row r="1295" spans="4:7">
      <c r="D1295" s="16"/>
      <c r="E1295" s="17"/>
      <c r="F1295" s="17"/>
      <c r="G1295" s="17"/>
    </row>
    <row r="1296" spans="4:7">
      <c r="D1296" s="16"/>
      <c r="E1296" s="17"/>
      <c r="F1296" s="17"/>
      <c r="G1296" s="17"/>
    </row>
    <row r="1297" spans="4:7">
      <c r="D1297" s="16"/>
      <c r="E1297" s="17"/>
      <c r="F1297" s="17"/>
      <c r="G1297" s="17"/>
    </row>
    <row r="1298" spans="4:7">
      <c r="D1298" s="16"/>
      <c r="E1298" s="17"/>
      <c r="F1298" s="17"/>
      <c r="G1298" s="17"/>
    </row>
    <row r="1299" spans="4:7">
      <c r="D1299" s="16"/>
      <c r="E1299" s="17"/>
      <c r="F1299" s="17"/>
      <c r="G1299" s="17"/>
    </row>
    <row r="1300" spans="4:7">
      <c r="D1300" s="16"/>
      <c r="E1300" s="17"/>
      <c r="F1300" s="17"/>
      <c r="G1300" s="17"/>
    </row>
    <row r="1301" spans="4:7">
      <c r="D1301" s="16"/>
      <c r="E1301" s="17"/>
      <c r="F1301" s="17"/>
      <c r="G1301" s="17"/>
    </row>
    <row r="1302" spans="4:7">
      <c r="D1302" s="16"/>
      <c r="E1302" s="17"/>
      <c r="F1302" s="17"/>
      <c r="G1302" s="17"/>
    </row>
    <row r="1303" spans="4:7">
      <c r="D1303" s="16"/>
      <c r="E1303" s="17"/>
      <c r="F1303" s="17"/>
      <c r="G1303" s="17"/>
    </row>
    <row r="1304" spans="4:7">
      <c r="D1304" s="16"/>
      <c r="E1304" s="17"/>
      <c r="F1304" s="17"/>
      <c r="G1304" s="17"/>
    </row>
    <row r="1305" spans="4:7">
      <c r="D1305" s="16"/>
      <c r="E1305" s="17"/>
      <c r="F1305" s="17"/>
      <c r="G1305" s="17"/>
    </row>
    <row r="1306" spans="4:7">
      <c r="D1306" s="16"/>
      <c r="E1306" s="17"/>
      <c r="F1306" s="17"/>
      <c r="G1306" s="17"/>
    </row>
    <row r="1307" spans="4:7">
      <c r="D1307" s="16"/>
      <c r="E1307" s="17"/>
      <c r="F1307" s="17"/>
      <c r="G1307" s="17"/>
    </row>
    <row r="1308" spans="4:7">
      <c r="D1308" s="16"/>
      <c r="E1308" s="17"/>
      <c r="F1308" s="17"/>
      <c r="G1308" s="17"/>
    </row>
    <row r="1309" spans="4:7">
      <c r="D1309" s="16"/>
      <c r="E1309" s="17"/>
      <c r="F1309" s="17"/>
      <c r="G1309" s="17"/>
    </row>
    <row r="1310" spans="4:7">
      <c r="D1310" s="16"/>
      <c r="E1310" s="17"/>
      <c r="F1310" s="17"/>
      <c r="G1310" s="17"/>
    </row>
    <row r="1311" spans="4:7">
      <c r="D1311" s="16"/>
      <c r="E1311" s="17"/>
      <c r="F1311" s="17"/>
      <c r="G1311" s="17"/>
    </row>
    <row r="1312" spans="4:7">
      <c r="D1312" s="16"/>
      <c r="E1312" s="17"/>
      <c r="F1312" s="17"/>
      <c r="G1312" s="17"/>
    </row>
    <row r="1313" spans="4:7">
      <c r="D1313" s="16"/>
      <c r="E1313" s="17"/>
      <c r="F1313" s="17"/>
      <c r="G1313" s="17"/>
    </row>
    <row r="1314" spans="4:7">
      <c r="D1314" s="16"/>
      <c r="E1314" s="17"/>
      <c r="F1314" s="17"/>
      <c r="G1314" s="17"/>
    </row>
    <row r="1315" spans="4:7">
      <c r="D1315" s="16"/>
      <c r="E1315" s="17"/>
      <c r="F1315" s="17"/>
      <c r="G1315" s="17"/>
    </row>
    <row r="1316" spans="4:7">
      <c r="D1316" s="16"/>
      <c r="E1316" s="17"/>
      <c r="F1316" s="17"/>
      <c r="G1316" s="17"/>
    </row>
    <row r="1317" spans="4:7">
      <c r="D1317" s="16"/>
      <c r="E1317" s="17"/>
      <c r="F1317" s="17"/>
      <c r="G1317" s="17"/>
    </row>
    <row r="1318" spans="4:7">
      <c r="D1318" s="16"/>
      <c r="E1318" s="17"/>
      <c r="F1318" s="17"/>
      <c r="G1318" s="17"/>
    </row>
    <row r="1319" spans="4:7">
      <c r="D1319" s="16"/>
      <c r="E1319" s="17"/>
      <c r="F1319" s="17"/>
      <c r="G1319" s="17"/>
    </row>
    <row r="1320" spans="4:7">
      <c r="D1320" s="16"/>
      <c r="E1320" s="17"/>
      <c r="F1320" s="17"/>
      <c r="G1320" s="17"/>
    </row>
    <row r="1321" spans="4:7">
      <c r="D1321" s="16"/>
      <c r="E1321" s="17"/>
      <c r="F1321" s="17"/>
      <c r="G1321" s="17"/>
    </row>
    <row r="1322" spans="4:7">
      <c r="D1322" s="16"/>
      <c r="E1322" s="17"/>
      <c r="F1322" s="17"/>
      <c r="G1322" s="17"/>
    </row>
    <row r="1323" spans="4:7">
      <c r="D1323" s="16"/>
      <c r="E1323" s="17"/>
      <c r="F1323" s="17"/>
      <c r="G1323" s="17"/>
    </row>
    <row r="1324" spans="4:7">
      <c r="D1324" s="16"/>
      <c r="E1324" s="17"/>
      <c r="F1324" s="17"/>
      <c r="G1324" s="17"/>
    </row>
    <row r="1325" spans="4:7">
      <c r="D1325" s="16"/>
      <c r="E1325" s="17"/>
      <c r="F1325" s="17"/>
      <c r="G1325" s="17"/>
    </row>
    <row r="1326" spans="4:7">
      <c r="D1326" s="16"/>
      <c r="E1326" s="17"/>
      <c r="F1326" s="17"/>
      <c r="G1326" s="17"/>
    </row>
    <row r="1327" spans="4:7">
      <c r="D1327" s="16"/>
      <c r="E1327" s="17"/>
      <c r="F1327" s="17"/>
      <c r="G1327" s="17"/>
    </row>
    <row r="1328" spans="4:7">
      <c r="D1328" s="16"/>
      <c r="E1328" s="17"/>
      <c r="F1328" s="17"/>
      <c r="G1328" s="17"/>
    </row>
    <row r="1329" spans="4:7">
      <c r="D1329" s="16"/>
      <c r="E1329" s="17"/>
      <c r="F1329" s="17"/>
      <c r="G1329" s="17"/>
    </row>
    <row r="1330" spans="4:7">
      <c r="D1330" s="16"/>
      <c r="E1330" s="17"/>
      <c r="F1330" s="17"/>
      <c r="G1330" s="17"/>
    </row>
    <row r="1331" spans="4:7">
      <c r="D1331" s="16"/>
      <c r="E1331" s="17"/>
      <c r="F1331" s="17"/>
      <c r="G1331" s="17"/>
    </row>
    <row r="1332" spans="4:7">
      <c r="D1332" s="16"/>
      <c r="E1332" s="17"/>
      <c r="F1332" s="17"/>
      <c r="G1332" s="17"/>
    </row>
    <row r="1333" spans="4:7">
      <c r="D1333" s="16"/>
      <c r="E1333" s="17"/>
      <c r="F1333" s="17"/>
      <c r="G1333" s="17"/>
    </row>
    <row r="1334" spans="4:7">
      <c r="D1334" s="16"/>
      <c r="E1334" s="17"/>
      <c r="F1334" s="17"/>
      <c r="G1334" s="17"/>
    </row>
    <row r="1335" spans="4:7">
      <c r="D1335" s="16"/>
      <c r="E1335" s="17"/>
      <c r="F1335" s="17"/>
      <c r="G1335" s="17"/>
    </row>
    <row r="1336" spans="4:7">
      <c r="D1336" s="16"/>
      <c r="E1336" s="17"/>
      <c r="F1336" s="17"/>
      <c r="G1336" s="17"/>
    </row>
    <row r="1337" spans="4:7">
      <c r="D1337" s="16"/>
      <c r="E1337" s="17"/>
      <c r="F1337" s="17"/>
      <c r="G1337" s="17"/>
    </row>
    <row r="1338" spans="4:7">
      <c r="D1338" s="16"/>
      <c r="E1338" s="17"/>
      <c r="F1338" s="17"/>
      <c r="G1338" s="17"/>
    </row>
    <row r="1339" spans="4:7">
      <c r="D1339" s="16"/>
      <c r="E1339" s="17"/>
      <c r="F1339" s="17"/>
      <c r="G1339" s="17"/>
    </row>
    <row r="1340" spans="4:7">
      <c r="D1340" s="16"/>
      <c r="E1340" s="17"/>
      <c r="F1340" s="17"/>
      <c r="G1340" s="17"/>
    </row>
    <row r="1341" spans="4:7">
      <c r="D1341" s="16"/>
      <c r="E1341" s="17"/>
      <c r="F1341" s="17"/>
      <c r="G1341" s="17"/>
    </row>
    <row r="1342" spans="4:7">
      <c r="D1342" s="16"/>
      <c r="E1342" s="17"/>
      <c r="F1342" s="17"/>
      <c r="G1342" s="17"/>
    </row>
    <row r="1343" spans="4:7">
      <c r="D1343" s="16"/>
      <c r="E1343" s="17"/>
      <c r="F1343" s="17"/>
      <c r="G1343" s="17"/>
    </row>
    <row r="1344" spans="4:7">
      <c r="D1344" s="16"/>
      <c r="E1344" s="17"/>
      <c r="F1344" s="17"/>
      <c r="G1344" s="17"/>
    </row>
    <row r="1345" spans="4:7">
      <c r="D1345" s="16"/>
      <c r="E1345" s="17"/>
      <c r="F1345" s="17"/>
      <c r="G1345" s="17"/>
    </row>
    <row r="1346" spans="4:7">
      <c r="D1346" s="16"/>
      <c r="E1346" s="17"/>
      <c r="F1346" s="17"/>
      <c r="G1346" s="17"/>
    </row>
    <row r="1347" spans="4:7">
      <c r="D1347" s="16"/>
      <c r="E1347" s="17"/>
      <c r="F1347" s="17"/>
      <c r="G1347" s="17"/>
    </row>
    <row r="1348" spans="4:7">
      <c r="D1348" s="16"/>
      <c r="E1348" s="17"/>
      <c r="F1348" s="17"/>
      <c r="G1348" s="17"/>
    </row>
    <row r="1349" spans="4:7">
      <c r="D1349" s="16"/>
      <c r="E1349" s="17"/>
      <c r="F1349" s="17"/>
      <c r="G1349" s="17"/>
    </row>
    <row r="1350" spans="4:7">
      <c r="D1350" s="16"/>
      <c r="E1350" s="17"/>
      <c r="F1350" s="17"/>
      <c r="G1350" s="17"/>
    </row>
    <row r="1351" spans="4:7">
      <c r="D1351" s="16"/>
      <c r="E1351" s="17"/>
      <c r="F1351" s="17"/>
      <c r="G1351" s="17"/>
    </row>
    <row r="1352" spans="4:7">
      <c r="D1352" s="16"/>
      <c r="E1352" s="17"/>
      <c r="F1352" s="17"/>
      <c r="G1352" s="17"/>
    </row>
    <row r="1353" spans="4:7">
      <c r="D1353" s="16"/>
      <c r="E1353" s="17"/>
      <c r="F1353" s="17"/>
      <c r="G1353" s="17"/>
    </row>
    <row r="1354" spans="4:7">
      <c r="D1354" s="16"/>
      <c r="E1354" s="17"/>
      <c r="F1354" s="17"/>
      <c r="G1354" s="17"/>
    </row>
    <row r="1355" spans="4:7">
      <c r="D1355" s="16"/>
      <c r="E1355" s="17"/>
      <c r="F1355" s="17"/>
      <c r="G1355" s="17"/>
    </row>
    <row r="1356" spans="4:7">
      <c r="D1356" s="16"/>
      <c r="E1356" s="17"/>
      <c r="F1356" s="17"/>
      <c r="G1356" s="17"/>
    </row>
    <row r="1357" spans="4:7">
      <c r="D1357" s="16"/>
      <c r="E1357" s="17"/>
      <c r="F1357" s="17"/>
      <c r="G1357" s="17"/>
    </row>
    <row r="1358" spans="4:7">
      <c r="D1358" s="16"/>
      <c r="E1358" s="17"/>
      <c r="F1358" s="17"/>
      <c r="G1358" s="17"/>
    </row>
    <row r="1359" spans="4:7">
      <c r="D1359" s="16"/>
      <c r="E1359" s="17"/>
      <c r="F1359" s="17"/>
      <c r="G1359" s="17"/>
    </row>
    <row r="1360" spans="4:7">
      <c r="D1360" s="16"/>
      <c r="E1360" s="17"/>
      <c r="F1360" s="17"/>
      <c r="G1360" s="17"/>
    </row>
    <row r="1361" spans="4:7">
      <c r="D1361" s="16"/>
      <c r="E1361" s="17"/>
      <c r="F1361" s="17"/>
      <c r="G1361" s="17"/>
    </row>
    <row r="1362" spans="4:7">
      <c r="D1362" s="16"/>
      <c r="E1362" s="17"/>
      <c r="F1362" s="17"/>
      <c r="G1362" s="17"/>
    </row>
    <row r="1363" spans="4:7">
      <c r="D1363" s="16"/>
      <c r="E1363" s="17"/>
      <c r="F1363" s="17"/>
      <c r="G1363" s="17"/>
    </row>
    <row r="1364" spans="4:7">
      <c r="D1364" s="16"/>
      <c r="E1364" s="17"/>
      <c r="F1364" s="17"/>
      <c r="G1364" s="17"/>
    </row>
    <row r="1365" spans="4:7">
      <c r="D1365" s="16"/>
      <c r="E1365" s="17"/>
      <c r="F1365" s="17"/>
      <c r="G1365" s="17"/>
    </row>
    <row r="1366" spans="4:7">
      <c r="D1366" s="16"/>
      <c r="E1366" s="17"/>
      <c r="F1366" s="17"/>
      <c r="G1366" s="17"/>
    </row>
    <row r="1367" spans="4:7">
      <c r="D1367" s="16"/>
      <c r="E1367" s="17"/>
      <c r="F1367" s="17"/>
      <c r="G1367" s="17"/>
    </row>
    <row r="1368" spans="4:7">
      <c r="D1368" s="16"/>
      <c r="E1368" s="17"/>
      <c r="F1368" s="17"/>
      <c r="G1368" s="17"/>
    </row>
    <row r="1369" spans="4:7">
      <c r="D1369" s="16"/>
      <c r="E1369" s="17"/>
      <c r="F1369" s="17"/>
      <c r="G1369" s="17"/>
    </row>
    <row r="1370" spans="4:7">
      <c r="D1370" s="16"/>
      <c r="E1370" s="17"/>
      <c r="F1370" s="17"/>
      <c r="G1370" s="17"/>
    </row>
    <row r="1371" spans="4:7">
      <c r="D1371" s="16"/>
      <c r="E1371" s="17"/>
      <c r="F1371" s="17"/>
      <c r="G1371" s="17"/>
    </row>
    <row r="1372" spans="4:7">
      <c r="D1372" s="16"/>
      <c r="E1372" s="17"/>
      <c r="F1372" s="17"/>
      <c r="G1372" s="17"/>
    </row>
    <row r="1373" spans="4:7">
      <c r="D1373" s="16"/>
      <c r="E1373" s="17"/>
      <c r="F1373" s="17"/>
      <c r="G1373" s="17"/>
    </row>
    <row r="1374" spans="4:7">
      <c r="D1374" s="16"/>
      <c r="E1374" s="17"/>
      <c r="F1374" s="17"/>
      <c r="G1374" s="17"/>
    </row>
    <row r="1375" spans="4:7">
      <c r="D1375" s="16"/>
      <c r="E1375" s="17"/>
      <c r="F1375" s="17"/>
      <c r="G1375" s="17"/>
    </row>
    <row r="1376" spans="4:7">
      <c r="D1376" s="16"/>
      <c r="E1376" s="17"/>
      <c r="F1376" s="17"/>
      <c r="G1376" s="17"/>
    </row>
    <row r="1377" spans="4:7">
      <c r="D1377" s="16"/>
      <c r="E1377" s="17"/>
      <c r="F1377" s="17"/>
      <c r="G1377" s="17"/>
    </row>
    <row r="1378" spans="4:7">
      <c r="D1378" s="16"/>
      <c r="E1378" s="17"/>
      <c r="F1378" s="17"/>
      <c r="G1378" s="17"/>
    </row>
    <row r="1379" spans="4:7">
      <c r="D1379" s="16"/>
      <c r="E1379" s="17"/>
      <c r="F1379" s="17"/>
      <c r="G1379" s="17"/>
    </row>
    <row r="1380" spans="4:7">
      <c r="D1380" s="16"/>
      <c r="E1380" s="17"/>
      <c r="F1380" s="17"/>
      <c r="G1380" s="17"/>
    </row>
    <row r="1381" spans="4:7">
      <c r="D1381" s="16"/>
      <c r="E1381" s="17"/>
      <c r="F1381" s="17"/>
      <c r="G1381" s="17"/>
    </row>
    <row r="1382" spans="4:7">
      <c r="D1382" s="16"/>
      <c r="E1382" s="17"/>
      <c r="F1382" s="17"/>
      <c r="G1382" s="17"/>
    </row>
    <row r="1383" spans="4:7">
      <c r="D1383" s="16"/>
      <c r="E1383" s="17"/>
      <c r="F1383" s="17"/>
      <c r="G1383" s="17"/>
    </row>
    <row r="1384" spans="4:7">
      <c r="D1384" s="16"/>
      <c r="E1384" s="17"/>
      <c r="F1384" s="17"/>
      <c r="G1384" s="17"/>
    </row>
    <row r="1385" spans="4:7">
      <c r="D1385" s="16"/>
      <c r="E1385" s="17"/>
      <c r="F1385" s="17"/>
      <c r="G1385" s="17"/>
    </row>
    <row r="1386" spans="4:7">
      <c r="D1386" s="16"/>
      <c r="E1386" s="17"/>
      <c r="F1386" s="17"/>
      <c r="G1386" s="17"/>
    </row>
    <row r="1387" spans="4:7">
      <c r="D1387" s="16"/>
      <c r="E1387" s="17"/>
      <c r="F1387" s="17"/>
      <c r="G1387" s="17"/>
    </row>
    <row r="1388" spans="4:7">
      <c r="D1388" s="16"/>
      <c r="E1388" s="17"/>
      <c r="F1388" s="17"/>
      <c r="G1388" s="17"/>
    </row>
    <row r="1389" spans="4:7">
      <c r="D1389" s="16"/>
      <c r="E1389" s="17"/>
      <c r="F1389" s="17"/>
      <c r="G1389" s="17"/>
    </row>
    <row r="1390" spans="4:7">
      <c r="D1390" s="16"/>
      <c r="E1390" s="17"/>
      <c r="F1390" s="17"/>
      <c r="G1390" s="17"/>
    </row>
    <row r="1391" spans="4:7">
      <c r="D1391" s="16"/>
      <c r="E1391" s="17"/>
      <c r="F1391" s="17"/>
      <c r="G1391" s="17"/>
    </row>
    <row r="1392" spans="4:7">
      <c r="D1392" s="16"/>
      <c r="E1392" s="17"/>
      <c r="F1392" s="17"/>
      <c r="G1392" s="17"/>
    </row>
    <row r="1393" spans="4:7">
      <c r="D1393" s="16"/>
      <c r="E1393" s="17"/>
      <c r="F1393" s="17"/>
      <c r="G1393" s="17"/>
    </row>
    <row r="1394" spans="4:7">
      <c r="D1394" s="16"/>
      <c r="E1394" s="17"/>
      <c r="F1394" s="17"/>
      <c r="G1394" s="17"/>
    </row>
    <row r="1395" spans="4:7">
      <c r="D1395" s="16"/>
      <c r="E1395" s="17"/>
      <c r="F1395" s="17"/>
      <c r="G1395" s="17"/>
    </row>
    <row r="1396" spans="4:7">
      <c r="D1396" s="16"/>
      <c r="E1396" s="17"/>
      <c r="F1396" s="17"/>
      <c r="G1396" s="17"/>
    </row>
    <row r="1397" spans="4:7">
      <c r="D1397" s="16"/>
      <c r="E1397" s="17"/>
      <c r="F1397" s="17"/>
      <c r="G1397" s="17"/>
    </row>
    <row r="1398" spans="4:7">
      <c r="D1398" s="16"/>
      <c r="E1398" s="17"/>
      <c r="F1398" s="17"/>
      <c r="G1398" s="17"/>
    </row>
    <row r="1399" spans="4:7">
      <c r="D1399" s="16"/>
      <c r="E1399" s="17"/>
      <c r="F1399" s="17"/>
      <c r="G1399" s="17"/>
    </row>
    <row r="1400" spans="4:7">
      <c r="D1400" s="16"/>
      <c r="E1400" s="17"/>
      <c r="F1400" s="17"/>
      <c r="G1400" s="17"/>
    </row>
    <row r="1401" spans="4:7">
      <c r="D1401" s="16"/>
      <c r="E1401" s="17"/>
      <c r="F1401" s="17"/>
      <c r="G1401" s="17"/>
    </row>
    <row r="1402" spans="4:7">
      <c r="D1402" s="16"/>
      <c r="E1402" s="17"/>
      <c r="F1402" s="17"/>
      <c r="G1402" s="17"/>
    </row>
    <row r="1403" spans="4:7">
      <c r="D1403" s="16"/>
      <c r="E1403" s="17"/>
      <c r="F1403" s="17"/>
      <c r="G1403" s="17"/>
    </row>
    <row r="1404" spans="4:7">
      <c r="D1404" s="16"/>
      <c r="E1404" s="17"/>
      <c r="F1404" s="17"/>
      <c r="G1404" s="17"/>
    </row>
    <row r="1405" spans="4:7">
      <c r="D1405" s="16"/>
      <c r="E1405" s="17"/>
      <c r="F1405" s="17"/>
      <c r="G1405" s="17"/>
    </row>
    <row r="1406" spans="4:7">
      <c r="D1406" s="16"/>
      <c r="E1406" s="17"/>
      <c r="F1406" s="17"/>
      <c r="G1406" s="17"/>
    </row>
    <row r="1407" spans="4:7">
      <c r="D1407" s="16"/>
      <c r="E1407" s="17"/>
      <c r="F1407" s="17"/>
      <c r="G1407" s="17"/>
    </row>
    <row r="1408" spans="4:7">
      <c r="D1408" s="16"/>
      <c r="E1408" s="17"/>
      <c r="F1408" s="17"/>
      <c r="G1408" s="17"/>
    </row>
    <row r="1409" spans="4:7">
      <c r="D1409" s="16"/>
      <c r="E1409" s="17"/>
      <c r="F1409" s="17"/>
      <c r="G1409" s="17"/>
    </row>
    <row r="1410" spans="4:7">
      <c r="D1410" s="16"/>
      <c r="E1410" s="17"/>
      <c r="F1410" s="17"/>
      <c r="G1410" s="17"/>
    </row>
    <row r="1411" spans="4:7">
      <c r="D1411" s="16"/>
      <c r="E1411" s="17"/>
      <c r="F1411" s="17"/>
      <c r="G1411" s="17"/>
    </row>
    <row r="1412" spans="4:7">
      <c r="D1412" s="16"/>
      <c r="E1412" s="17"/>
      <c r="F1412" s="17"/>
      <c r="G1412" s="17"/>
    </row>
    <row r="1413" spans="4:7">
      <c r="D1413" s="16"/>
      <c r="E1413" s="17"/>
      <c r="F1413" s="17"/>
      <c r="G1413" s="17"/>
    </row>
    <row r="1414" spans="4:7">
      <c r="D1414" s="16"/>
      <c r="E1414" s="17"/>
      <c r="F1414" s="17"/>
      <c r="G1414" s="17"/>
    </row>
    <row r="1415" spans="4:7">
      <c r="D1415" s="16"/>
      <c r="E1415" s="17"/>
      <c r="F1415" s="17"/>
      <c r="G1415" s="17"/>
    </row>
    <row r="1416" spans="4:7">
      <c r="D1416" s="16"/>
      <c r="E1416" s="17"/>
      <c r="F1416" s="17"/>
      <c r="G1416" s="17"/>
    </row>
    <row r="1417" spans="4:7">
      <c r="D1417" s="16"/>
      <c r="E1417" s="17"/>
      <c r="F1417" s="17"/>
      <c r="G1417" s="17"/>
    </row>
    <row r="1418" spans="4:7">
      <c r="D1418" s="16"/>
      <c r="E1418" s="17"/>
      <c r="F1418" s="17"/>
      <c r="G1418" s="17"/>
    </row>
    <row r="1419" spans="4:7">
      <c r="D1419" s="16"/>
      <c r="E1419" s="17"/>
      <c r="F1419" s="17"/>
      <c r="G1419" s="17"/>
    </row>
    <row r="1420" spans="4:7">
      <c r="D1420" s="16"/>
      <c r="E1420" s="17"/>
      <c r="F1420" s="17"/>
      <c r="G1420" s="17"/>
    </row>
    <row r="1421" spans="4:7">
      <c r="D1421" s="16"/>
      <c r="E1421" s="17"/>
      <c r="F1421" s="17"/>
      <c r="G1421" s="17"/>
    </row>
    <row r="1422" spans="4:7">
      <c r="D1422" s="16"/>
      <c r="E1422" s="17"/>
      <c r="F1422" s="17"/>
      <c r="G1422" s="17"/>
    </row>
    <row r="1423" spans="4:7">
      <c r="D1423" s="16"/>
      <c r="E1423" s="17"/>
      <c r="F1423" s="17"/>
      <c r="G1423" s="17"/>
    </row>
    <row r="1424" spans="4:7">
      <c r="D1424" s="16"/>
      <c r="E1424" s="17"/>
      <c r="F1424" s="17"/>
      <c r="G1424" s="17"/>
    </row>
    <row r="1425" spans="4:7">
      <c r="D1425" s="16"/>
      <c r="E1425" s="17"/>
      <c r="F1425" s="17"/>
      <c r="G1425" s="17"/>
    </row>
    <row r="1426" spans="4:7">
      <c r="D1426" s="16"/>
      <c r="E1426" s="17"/>
      <c r="F1426" s="17"/>
      <c r="G1426" s="17"/>
    </row>
    <row r="1427" spans="4:7">
      <c r="D1427" s="16"/>
      <c r="E1427" s="17"/>
      <c r="F1427" s="17"/>
      <c r="G1427" s="17"/>
    </row>
    <row r="1428" spans="4:7">
      <c r="D1428" s="16"/>
      <c r="E1428" s="17"/>
      <c r="F1428" s="17"/>
      <c r="G1428" s="17"/>
    </row>
    <row r="1429" spans="4:7">
      <c r="D1429" s="16"/>
      <c r="E1429" s="17"/>
      <c r="F1429" s="17"/>
      <c r="G1429" s="17"/>
    </row>
    <row r="1430" spans="4:7">
      <c r="D1430" s="16"/>
      <c r="E1430" s="17"/>
      <c r="F1430" s="17"/>
      <c r="G1430" s="17"/>
    </row>
    <row r="1431" spans="4:7">
      <c r="D1431" s="16"/>
      <c r="E1431" s="17"/>
      <c r="F1431" s="17"/>
      <c r="G1431" s="17"/>
    </row>
    <row r="1432" spans="4:7">
      <c r="D1432" s="16"/>
      <c r="E1432" s="17"/>
      <c r="F1432" s="17"/>
      <c r="G1432" s="17"/>
    </row>
    <row r="1433" spans="4:7">
      <c r="D1433" s="16"/>
      <c r="E1433" s="17"/>
      <c r="F1433" s="17"/>
      <c r="G1433" s="17"/>
    </row>
    <row r="1434" spans="4:7">
      <c r="D1434" s="16"/>
      <c r="E1434" s="17"/>
      <c r="F1434" s="17"/>
      <c r="G1434" s="17"/>
    </row>
    <row r="1435" spans="4:7">
      <c r="D1435" s="16"/>
      <c r="E1435" s="17"/>
      <c r="F1435" s="17"/>
      <c r="G1435" s="17"/>
    </row>
    <row r="1436" spans="4:7">
      <c r="D1436" s="16"/>
      <c r="E1436" s="17"/>
      <c r="F1436" s="17"/>
      <c r="G1436" s="17"/>
    </row>
    <row r="1437" spans="4:7">
      <c r="D1437" s="16"/>
      <c r="E1437" s="17"/>
      <c r="F1437" s="17"/>
      <c r="G1437" s="17"/>
    </row>
    <row r="1438" spans="4:7">
      <c r="D1438" s="16"/>
      <c r="E1438" s="17"/>
      <c r="F1438" s="17"/>
      <c r="G1438" s="17"/>
    </row>
    <row r="1439" spans="4:7">
      <c r="D1439" s="16"/>
      <c r="E1439" s="17"/>
      <c r="F1439" s="17"/>
      <c r="G1439" s="17"/>
    </row>
    <row r="1440" spans="4:7">
      <c r="D1440" s="16"/>
      <c r="E1440" s="17"/>
      <c r="F1440" s="17"/>
      <c r="G1440" s="17"/>
    </row>
    <row r="1441" spans="4:7">
      <c r="D1441" s="16"/>
      <c r="E1441" s="17"/>
      <c r="F1441" s="17"/>
      <c r="G1441" s="17"/>
    </row>
    <row r="1442" spans="4:7">
      <c r="D1442" s="16"/>
      <c r="E1442" s="17"/>
      <c r="F1442" s="17"/>
      <c r="G1442" s="17"/>
    </row>
    <row r="1443" spans="4:7">
      <c r="D1443" s="16"/>
      <c r="E1443" s="17"/>
      <c r="F1443" s="17"/>
      <c r="G1443" s="17"/>
    </row>
    <row r="1444" spans="4:7">
      <c r="D1444" s="16"/>
      <c r="E1444" s="17"/>
      <c r="F1444" s="17"/>
      <c r="G1444" s="17"/>
    </row>
    <row r="1445" spans="4:7">
      <c r="D1445" s="16"/>
      <c r="E1445" s="17"/>
      <c r="F1445" s="17"/>
      <c r="G1445" s="17"/>
    </row>
    <row r="1446" spans="4:7">
      <c r="D1446" s="16"/>
      <c r="E1446" s="17"/>
      <c r="F1446" s="17"/>
      <c r="G1446" s="17"/>
    </row>
    <row r="1447" spans="4:7">
      <c r="D1447" s="16"/>
      <c r="E1447" s="17"/>
      <c r="F1447" s="17"/>
      <c r="G1447" s="17"/>
    </row>
    <row r="1448" spans="4:7">
      <c r="D1448" s="16"/>
      <c r="E1448" s="17"/>
      <c r="F1448" s="17"/>
      <c r="G1448" s="17"/>
    </row>
    <row r="1449" spans="4:7">
      <c r="D1449" s="16"/>
      <c r="E1449" s="17"/>
      <c r="F1449" s="17"/>
      <c r="G1449" s="17"/>
    </row>
    <row r="1450" spans="4:7">
      <c r="D1450" s="16"/>
      <c r="E1450" s="17"/>
      <c r="F1450" s="17"/>
      <c r="G1450" s="17"/>
    </row>
    <row r="1451" spans="4:7">
      <c r="D1451" s="16"/>
      <c r="E1451" s="17"/>
      <c r="F1451" s="17"/>
      <c r="G1451" s="17"/>
    </row>
    <row r="1452" spans="4:7">
      <c r="D1452" s="16"/>
      <c r="E1452" s="17"/>
      <c r="F1452" s="17"/>
      <c r="G1452" s="17"/>
    </row>
    <row r="1453" spans="4:7">
      <c r="D1453" s="16"/>
      <c r="E1453" s="17"/>
      <c r="F1453" s="17"/>
      <c r="G1453" s="17"/>
    </row>
    <row r="1454" spans="4:7">
      <c r="D1454" s="16"/>
      <c r="E1454" s="17"/>
      <c r="F1454" s="17"/>
      <c r="G1454" s="17"/>
    </row>
    <row r="1455" spans="4:7">
      <c r="D1455" s="16"/>
      <c r="E1455" s="17"/>
      <c r="F1455" s="17"/>
      <c r="G1455" s="17"/>
    </row>
    <row r="1456" spans="4:7">
      <c r="D1456" s="16"/>
      <c r="E1456" s="17"/>
      <c r="F1456" s="17"/>
      <c r="G1456" s="17"/>
    </row>
    <row r="1457" spans="4:7">
      <c r="D1457" s="16"/>
      <c r="E1457" s="17"/>
      <c r="F1457" s="17"/>
      <c r="G1457" s="17"/>
    </row>
    <row r="1458" spans="4:7">
      <c r="D1458" s="16"/>
      <c r="E1458" s="17"/>
      <c r="F1458" s="17"/>
      <c r="G1458" s="17"/>
    </row>
    <row r="1459" spans="4:7">
      <c r="D1459" s="16"/>
      <c r="E1459" s="17"/>
      <c r="F1459" s="17"/>
      <c r="G1459" s="17"/>
    </row>
    <row r="1460" spans="4:7">
      <c r="D1460" s="16"/>
      <c r="E1460" s="17"/>
      <c r="F1460" s="17"/>
      <c r="G1460" s="17"/>
    </row>
    <row r="1461" spans="4:7">
      <c r="D1461" s="16"/>
      <c r="E1461" s="17"/>
      <c r="F1461" s="17"/>
      <c r="G1461" s="17"/>
    </row>
    <row r="1462" spans="4:7">
      <c r="D1462" s="16"/>
      <c r="E1462" s="17"/>
      <c r="F1462" s="17"/>
      <c r="G1462" s="17"/>
    </row>
    <row r="1463" spans="4:7">
      <c r="D1463" s="16"/>
      <c r="E1463" s="17"/>
      <c r="F1463" s="17"/>
      <c r="G1463" s="17"/>
    </row>
    <row r="1464" spans="4:7">
      <c r="D1464" s="16"/>
      <c r="E1464" s="17"/>
      <c r="F1464" s="17"/>
      <c r="G1464" s="17"/>
    </row>
    <row r="1465" spans="4:7">
      <c r="D1465" s="16"/>
      <c r="E1465" s="17"/>
      <c r="F1465" s="17"/>
      <c r="G1465" s="17"/>
    </row>
    <row r="1466" spans="4:7">
      <c r="D1466" s="16"/>
      <c r="E1466" s="17"/>
      <c r="F1466" s="17"/>
      <c r="G1466" s="17"/>
    </row>
    <row r="1467" spans="4:7">
      <c r="D1467" s="16"/>
      <c r="E1467" s="17"/>
      <c r="F1467" s="17"/>
      <c r="G1467" s="17"/>
    </row>
    <row r="1468" spans="4:7">
      <c r="D1468" s="16"/>
      <c r="E1468" s="17"/>
      <c r="F1468" s="17"/>
      <c r="G1468" s="17"/>
    </row>
    <row r="1469" spans="4:7">
      <c r="D1469" s="16"/>
      <c r="E1469" s="17"/>
      <c r="F1469" s="17"/>
      <c r="G1469" s="17"/>
    </row>
    <row r="1470" spans="4:7">
      <c r="D1470" s="16"/>
      <c r="E1470" s="17"/>
      <c r="F1470" s="17"/>
      <c r="G1470" s="17"/>
    </row>
    <row r="1471" spans="4:7">
      <c r="D1471" s="16"/>
      <c r="E1471" s="17"/>
      <c r="F1471" s="17"/>
      <c r="G1471" s="17"/>
    </row>
    <row r="1472" spans="4:7">
      <c r="D1472" s="16"/>
      <c r="E1472" s="17"/>
      <c r="F1472" s="17"/>
      <c r="G1472" s="17"/>
    </row>
    <row r="1473" spans="4:7">
      <c r="D1473" s="16"/>
      <c r="E1473" s="17"/>
      <c r="F1473" s="17"/>
      <c r="G1473" s="17"/>
    </row>
    <row r="1474" spans="4:7">
      <c r="D1474" s="16"/>
      <c r="E1474" s="17"/>
      <c r="F1474" s="17"/>
      <c r="G1474" s="17"/>
    </row>
    <row r="1475" spans="4:7">
      <c r="D1475" s="16"/>
      <c r="E1475" s="17"/>
      <c r="F1475" s="17"/>
      <c r="G1475" s="17"/>
    </row>
    <row r="1476" spans="4:7">
      <c r="D1476" s="16"/>
      <c r="E1476" s="17"/>
      <c r="F1476" s="17"/>
      <c r="G1476" s="17"/>
    </row>
    <row r="1477" spans="4:7">
      <c r="D1477" s="16"/>
      <c r="E1477" s="17"/>
      <c r="F1477" s="17"/>
      <c r="G1477" s="17"/>
    </row>
    <row r="1478" spans="4:7">
      <c r="D1478" s="16"/>
      <c r="E1478" s="17"/>
      <c r="F1478" s="17"/>
      <c r="G1478" s="17"/>
    </row>
    <row r="1479" spans="4:7">
      <c r="D1479" s="16"/>
      <c r="E1479" s="17"/>
      <c r="F1479" s="17"/>
      <c r="G1479" s="17"/>
    </row>
    <row r="1480" spans="4:7">
      <c r="D1480" s="16"/>
      <c r="E1480" s="17"/>
      <c r="F1480" s="17"/>
      <c r="G1480" s="17"/>
    </row>
    <row r="1481" spans="4:7">
      <c r="D1481" s="16"/>
      <c r="E1481" s="17"/>
      <c r="F1481" s="17"/>
      <c r="G1481" s="17"/>
    </row>
    <row r="1482" spans="4:7">
      <c r="D1482" s="16"/>
      <c r="E1482" s="17"/>
      <c r="F1482" s="17"/>
      <c r="G1482" s="17"/>
    </row>
    <row r="1483" spans="4:7">
      <c r="D1483" s="16"/>
      <c r="E1483" s="17"/>
      <c r="F1483" s="17"/>
      <c r="G1483" s="17"/>
    </row>
    <row r="1484" spans="4:7">
      <c r="D1484" s="16"/>
      <c r="E1484" s="17"/>
      <c r="F1484" s="17"/>
      <c r="G1484" s="17"/>
    </row>
    <row r="1485" spans="4:7">
      <c r="D1485" s="16"/>
      <c r="E1485" s="17"/>
      <c r="F1485" s="17"/>
      <c r="G1485" s="17"/>
    </row>
    <row r="1486" spans="4:7">
      <c r="D1486" s="16"/>
      <c r="E1486" s="17"/>
      <c r="F1486" s="17"/>
      <c r="G1486" s="17"/>
    </row>
    <row r="1487" spans="4:7">
      <c r="D1487" s="16"/>
      <c r="E1487" s="17"/>
      <c r="F1487" s="17"/>
      <c r="G1487" s="17"/>
    </row>
    <row r="1488" spans="4:7">
      <c r="D1488" s="16"/>
      <c r="E1488" s="17"/>
      <c r="F1488" s="17"/>
      <c r="G1488" s="17"/>
    </row>
    <row r="1489" spans="4:7">
      <c r="D1489" s="16"/>
      <c r="E1489" s="17"/>
      <c r="F1489" s="17"/>
      <c r="G1489" s="17"/>
    </row>
    <row r="1490" spans="4:7">
      <c r="D1490" s="16"/>
      <c r="E1490" s="17"/>
      <c r="F1490" s="17"/>
      <c r="G1490" s="17"/>
    </row>
    <row r="1491" spans="4:7">
      <c r="D1491" s="16"/>
      <c r="E1491" s="17"/>
      <c r="F1491" s="17"/>
      <c r="G1491" s="17"/>
    </row>
    <row r="1492" spans="4:7">
      <c r="D1492" s="16"/>
      <c r="E1492" s="17"/>
      <c r="F1492" s="17"/>
      <c r="G1492" s="17"/>
    </row>
    <row r="1493" spans="4:7">
      <c r="D1493" s="16"/>
      <c r="E1493" s="17"/>
      <c r="F1493" s="17"/>
      <c r="G1493" s="17"/>
    </row>
    <row r="1494" spans="4:7">
      <c r="D1494" s="16"/>
      <c r="E1494" s="17"/>
      <c r="F1494" s="17"/>
      <c r="G1494" s="17"/>
    </row>
    <row r="1495" spans="4:7">
      <c r="D1495" s="16"/>
      <c r="E1495" s="17"/>
      <c r="F1495" s="17"/>
      <c r="G1495" s="17"/>
    </row>
    <row r="1496" spans="4:7">
      <c r="D1496" s="16"/>
      <c r="E1496" s="17"/>
      <c r="F1496" s="17"/>
      <c r="G1496" s="17"/>
    </row>
    <row r="1497" spans="4:7">
      <c r="D1497" s="16"/>
      <c r="E1497" s="17"/>
      <c r="F1497" s="17"/>
      <c r="G1497" s="17"/>
    </row>
    <row r="1498" spans="4:7">
      <c r="D1498" s="16"/>
      <c r="E1498" s="17"/>
      <c r="F1498" s="17"/>
      <c r="G1498" s="17"/>
    </row>
    <row r="1499" spans="4:7">
      <c r="D1499" s="16"/>
      <c r="E1499" s="17"/>
      <c r="F1499" s="17"/>
      <c r="G1499" s="17"/>
    </row>
    <row r="1500" spans="4:7">
      <c r="D1500" s="16"/>
      <c r="E1500" s="17"/>
      <c r="F1500" s="17"/>
      <c r="G1500" s="17"/>
    </row>
    <row r="1501" spans="4:7">
      <c r="D1501" s="16"/>
      <c r="E1501" s="17"/>
      <c r="F1501" s="17"/>
      <c r="G1501" s="17"/>
    </row>
    <row r="1502" spans="4:7">
      <c r="D1502" s="16"/>
      <c r="E1502" s="17"/>
      <c r="F1502" s="17"/>
      <c r="G1502" s="17"/>
    </row>
    <row r="1503" spans="4:7">
      <c r="D1503" s="16"/>
      <c r="E1503" s="17"/>
      <c r="F1503" s="17"/>
      <c r="G1503" s="17"/>
    </row>
    <row r="1504" spans="4:7">
      <c r="D1504" s="16"/>
      <c r="E1504" s="17"/>
      <c r="F1504" s="17"/>
      <c r="G1504" s="17"/>
    </row>
    <row r="1505" spans="4:7">
      <c r="D1505" s="16"/>
      <c r="E1505" s="17"/>
      <c r="F1505" s="17"/>
      <c r="G1505" s="17"/>
    </row>
    <row r="1506" spans="4:7">
      <c r="D1506" s="16"/>
      <c r="E1506" s="17"/>
      <c r="F1506" s="17"/>
      <c r="G1506" s="17"/>
    </row>
    <row r="1507" spans="4:7">
      <c r="D1507" s="16"/>
      <c r="E1507" s="17"/>
      <c r="F1507" s="17"/>
      <c r="G1507" s="17"/>
    </row>
    <row r="1508" spans="4:7">
      <c r="D1508" s="16"/>
      <c r="E1508" s="17"/>
      <c r="F1508" s="17"/>
      <c r="G1508" s="17"/>
    </row>
    <row r="1509" spans="4:7">
      <c r="D1509" s="16"/>
      <c r="E1509" s="17"/>
      <c r="F1509" s="17"/>
      <c r="G1509" s="17"/>
    </row>
    <row r="1510" spans="4:7">
      <c r="D1510" s="16"/>
      <c r="E1510" s="17"/>
      <c r="F1510" s="17"/>
      <c r="G1510" s="17"/>
    </row>
    <row r="1511" spans="4:7">
      <c r="D1511" s="16"/>
      <c r="E1511" s="17"/>
      <c r="F1511" s="17"/>
      <c r="G1511" s="17"/>
    </row>
    <row r="1512" spans="4:7">
      <c r="D1512" s="16"/>
      <c r="E1512" s="17"/>
      <c r="F1512" s="17"/>
      <c r="G1512" s="17"/>
    </row>
    <row r="1513" spans="4:7">
      <c r="D1513" s="16"/>
      <c r="E1513" s="17"/>
      <c r="F1513" s="17"/>
      <c r="G1513" s="17"/>
    </row>
    <row r="1514" spans="4:7">
      <c r="D1514" s="16"/>
      <c r="E1514" s="17"/>
      <c r="F1514" s="17"/>
      <c r="G1514" s="17"/>
    </row>
    <row r="1515" spans="4:7">
      <c r="D1515" s="16"/>
      <c r="E1515" s="17"/>
      <c r="F1515" s="17"/>
      <c r="G1515" s="17"/>
    </row>
    <row r="1516" spans="4:7">
      <c r="D1516" s="16"/>
      <c r="E1516" s="17"/>
      <c r="F1516" s="17"/>
      <c r="G1516" s="17"/>
    </row>
    <row r="1517" spans="4:7">
      <c r="D1517" s="16"/>
      <c r="E1517" s="17"/>
      <c r="F1517" s="17"/>
      <c r="G1517" s="17"/>
    </row>
    <row r="1518" spans="4:7">
      <c r="D1518" s="16"/>
      <c r="E1518" s="17"/>
      <c r="F1518" s="17"/>
      <c r="G1518" s="17"/>
    </row>
    <row r="1519" spans="4:7">
      <c r="D1519" s="16"/>
      <c r="E1519" s="17"/>
      <c r="F1519" s="17"/>
      <c r="G1519" s="17"/>
    </row>
    <row r="1520" spans="4:7">
      <c r="D1520" s="16"/>
      <c r="E1520" s="17"/>
      <c r="F1520" s="17"/>
      <c r="G1520" s="17"/>
    </row>
    <row r="1521" spans="4:7">
      <c r="D1521" s="16"/>
      <c r="E1521" s="17"/>
      <c r="F1521" s="17"/>
      <c r="G1521" s="17"/>
    </row>
    <row r="1522" spans="4:7">
      <c r="D1522" s="16"/>
      <c r="E1522" s="17"/>
      <c r="F1522" s="17"/>
      <c r="G1522" s="17"/>
    </row>
    <row r="1523" spans="4:7">
      <c r="D1523" s="16"/>
      <c r="E1523" s="17"/>
      <c r="F1523" s="17"/>
      <c r="G1523" s="17"/>
    </row>
    <row r="1524" spans="4:7">
      <c r="D1524" s="16"/>
      <c r="E1524" s="17"/>
      <c r="F1524" s="17"/>
      <c r="G1524" s="17"/>
    </row>
    <row r="1525" spans="4:7">
      <c r="D1525" s="16"/>
      <c r="E1525" s="17"/>
      <c r="F1525" s="17"/>
      <c r="G1525" s="17"/>
    </row>
    <row r="1526" spans="4:7">
      <c r="D1526" s="16"/>
      <c r="E1526" s="17"/>
      <c r="F1526" s="17"/>
      <c r="G1526" s="17"/>
    </row>
    <row r="1527" spans="4:7">
      <c r="D1527" s="16"/>
      <c r="E1527" s="17"/>
      <c r="F1527" s="17"/>
      <c r="G1527" s="17"/>
    </row>
    <row r="1528" spans="4:7">
      <c r="D1528" s="16"/>
      <c r="E1528" s="17"/>
      <c r="F1528" s="17"/>
      <c r="G1528" s="17"/>
    </row>
    <row r="1529" spans="4:7">
      <c r="D1529" s="16"/>
      <c r="E1529" s="17"/>
      <c r="F1529" s="17"/>
      <c r="G1529" s="17"/>
    </row>
    <row r="1530" spans="4:7">
      <c r="D1530" s="16"/>
      <c r="E1530" s="17"/>
      <c r="F1530" s="17"/>
      <c r="G1530" s="17"/>
    </row>
    <row r="1531" spans="4:7">
      <c r="D1531" s="16"/>
      <c r="E1531" s="17"/>
      <c r="F1531" s="17"/>
      <c r="G1531" s="17"/>
    </row>
    <row r="1532" spans="4:7">
      <c r="D1532" s="16"/>
      <c r="E1532" s="17"/>
      <c r="F1532" s="17"/>
      <c r="G1532" s="17"/>
    </row>
    <row r="1533" spans="4:7">
      <c r="D1533" s="16"/>
      <c r="E1533" s="17"/>
      <c r="F1533" s="17"/>
      <c r="G1533" s="17"/>
    </row>
    <row r="1534" spans="4:7">
      <c r="D1534" s="16"/>
      <c r="E1534" s="17"/>
      <c r="F1534" s="17"/>
      <c r="G1534" s="17"/>
    </row>
    <row r="1535" spans="4:7">
      <c r="D1535" s="16"/>
      <c r="E1535" s="17"/>
      <c r="F1535" s="17"/>
      <c r="G1535" s="17"/>
    </row>
    <row r="1536" spans="4:7">
      <c r="D1536" s="16"/>
      <c r="E1536" s="17"/>
      <c r="F1536" s="17"/>
      <c r="G1536" s="17"/>
    </row>
    <row r="1537" spans="4:7">
      <c r="D1537" s="16"/>
      <c r="E1537" s="17"/>
      <c r="F1537" s="17"/>
      <c r="G1537" s="17"/>
    </row>
    <row r="1538" spans="4:7">
      <c r="D1538" s="16"/>
      <c r="E1538" s="17"/>
      <c r="F1538" s="17"/>
      <c r="G1538" s="17"/>
    </row>
    <row r="1539" spans="4:7">
      <c r="D1539" s="16"/>
      <c r="E1539" s="17"/>
      <c r="F1539" s="17"/>
      <c r="G1539" s="17"/>
    </row>
    <row r="1540" spans="4:7">
      <c r="D1540" s="16"/>
      <c r="E1540" s="17"/>
      <c r="F1540" s="17"/>
      <c r="G1540" s="17"/>
    </row>
    <row r="1541" spans="4:7">
      <c r="D1541" s="16"/>
      <c r="E1541" s="17"/>
      <c r="F1541" s="17"/>
      <c r="G1541" s="17"/>
    </row>
    <row r="1542" spans="4:7">
      <c r="D1542" s="16"/>
      <c r="E1542" s="17"/>
      <c r="F1542" s="17"/>
      <c r="G1542" s="17"/>
    </row>
    <row r="1543" spans="4:7">
      <c r="D1543" s="16"/>
      <c r="E1543" s="17"/>
      <c r="F1543" s="17"/>
      <c r="G1543" s="17"/>
    </row>
    <row r="1544" spans="4:7">
      <c r="D1544" s="16"/>
      <c r="E1544" s="17"/>
      <c r="F1544" s="17"/>
      <c r="G1544" s="17"/>
    </row>
    <row r="1545" spans="4:7">
      <c r="D1545" s="16"/>
      <c r="E1545" s="17"/>
      <c r="F1545" s="17"/>
      <c r="G1545" s="17"/>
    </row>
    <row r="1546" spans="4:7">
      <c r="D1546" s="16"/>
      <c r="E1546" s="17"/>
      <c r="F1546" s="17"/>
      <c r="G1546" s="17"/>
    </row>
    <row r="1547" spans="4:7">
      <c r="D1547" s="16"/>
      <c r="E1547" s="17"/>
      <c r="F1547" s="17"/>
      <c r="G1547" s="17"/>
    </row>
    <row r="1548" spans="4:7">
      <c r="D1548" s="16"/>
      <c r="E1548" s="17"/>
      <c r="F1548" s="17"/>
      <c r="G1548" s="17"/>
    </row>
    <row r="1549" spans="4:7">
      <c r="D1549" s="16"/>
      <c r="E1549" s="17"/>
      <c r="F1549" s="17"/>
      <c r="G1549" s="17"/>
    </row>
    <row r="1550" spans="4:7">
      <c r="D1550" s="16"/>
      <c r="E1550" s="17"/>
      <c r="F1550" s="17"/>
      <c r="G1550" s="17"/>
    </row>
    <row r="1551" spans="4:7">
      <c r="D1551" s="16"/>
      <c r="E1551" s="17"/>
      <c r="F1551" s="17"/>
      <c r="G1551" s="17"/>
    </row>
    <row r="1552" spans="4:7">
      <c r="D1552" s="16"/>
      <c r="E1552" s="17"/>
      <c r="F1552" s="17"/>
      <c r="G1552" s="17"/>
    </row>
    <row r="1553" spans="4:7">
      <c r="D1553" s="16"/>
      <c r="E1553" s="17"/>
      <c r="F1553" s="17"/>
      <c r="G1553" s="17"/>
    </row>
    <row r="1554" spans="4:7">
      <c r="D1554" s="16"/>
      <c r="E1554" s="17"/>
      <c r="F1554" s="17"/>
      <c r="G1554" s="17"/>
    </row>
    <row r="1555" spans="4:7">
      <c r="D1555" s="16"/>
      <c r="E1555" s="17"/>
      <c r="F1555" s="17"/>
      <c r="G1555" s="17"/>
    </row>
    <row r="1556" spans="4:7">
      <c r="D1556" s="16"/>
      <c r="E1556" s="17"/>
      <c r="F1556" s="17"/>
      <c r="G1556" s="17"/>
    </row>
    <row r="1557" spans="4:7">
      <c r="D1557" s="16"/>
      <c r="E1557" s="17"/>
      <c r="F1557" s="17"/>
      <c r="G1557" s="17"/>
    </row>
    <row r="1558" spans="4:7">
      <c r="D1558" s="16"/>
      <c r="E1558" s="17"/>
      <c r="F1558" s="17"/>
      <c r="G1558" s="17"/>
    </row>
    <row r="1559" spans="4:7">
      <c r="D1559" s="16"/>
      <c r="E1559" s="17"/>
      <c r="F1559" s="17"/>
      <c r="G1559" s="17"/>
    </row>
    <row r="1560" spans="4:7">
      <c r="D1560" s="16"/>
      <c r="E1560" s="17"/>
      <c r="F1560" s="17"/>
      <c r="G1560" s="17"/>
    </row>
    <row r="1561" spans="4:7">
      <c r="D1561" s="16"/>
      <c r="E1561" s="17"/>
      <c r="F1561" s="17"/>
      <c r="G1561" s="17"/>
    </row>
    <row r="1562" spans="4:7">
      <c r="D1562" s="16"/>
      <c r="E1562" s="17"/>
      <c r="F1562" s="17"/>
      <c r="G1562" s="17"/>
    </row>
    <row r="1563" spans="4:7">
      <c r="D1563" s="16"/>
      <c r="E1563" s="17"/>
      <c r="F1563" s="17"/>
      <c r="G1563" s="17"/>
    </row>
    <row r="1564" spans="4:7">
      <c r="D1564" s="16"/>
      <c r="E1564" s="17"/>
      <c r="F1564" s="17"/>
      <c r="G1564" s="17"/>
    </row>
    <row r="1565" spans="4:7">
      <c r="D1565" s="16"/>
      <c r="E1565" s="17"/>
      <c r="F1565" s="17"/>
      <c r="G1565" s="17"/>
    </row>
    <row r="1566" spans="4:7">
      <c r="D1566" s="16"/>
      <c r="E1566" s="17"/>
      <c r="F1566" s="17"/>
      <c r="G1566" s="17"/>
    </row>
    <row r="1567" spans="4:7">
      <c r="D1567" s="16"/>
      <c r="E1567" s="17"/>
      <c r="F1567" s="17"/>
      <c r="G1567" s="17"/>
    </row>
    <row r="1568" spans="4:7">
      <c r="D1568" s="16"/>
      <c r="E1568" s="17"/>
      <c r="F1568" s="17"/>
      <c r="G1568" s="17"/>
    </row>
    <row r="1569" spans="4:7">
      <c r="D1569" s="16"/>
      <c r="E1569" s="17"/>
      <c r="F1569" s="17"/>
      <c r="G1569" s="17"/>
    </row>
    <row r="1570" spans="4:7">
      <c r="D1570" s="16"/>
      <c r="E1570" s="17"/>
      <c r="F1570" s="17"/>
      <c r="G1570" s="17"/>
    </row>
    <row r="1571" spans="4:7">
      <c r="D1571" s="16"/>
      <c r="E1571" s="17"/>
      <c r="F1571" s="17"/>
      <c r="G1571" s="17"/>
    </row>
    <row r="1572" spans="4:7">
      <c r="D1572" s="16"/>
      <c r="E1572" s="17"/>
      <c r="F1572" s="17"/>
      <c r="G1572" s="17"/>
    </row>
    <row r="1573" spans="4:7">
      <c r="D1573" s="16"/>
      <c r="E1573" s="17"/>
      <c r="F1573" s="17"/>
      <c r="G1573" s="17"/>
    </row>
    <row r="1574" spans="4:7">
      <c r="D1574" s="16"/>
      <c r="E1574" s="17"/>
      <c r="F1574" s="17"/>
      <c r="G1574" s="17"/>
    </row>
    <row r="1575" spans="4:7">
      <c r="D1575" s="16"/>
      <c r="E1575" s="17"/>
      <c r="F1575" s="17"/>
      <c r="G1575" s="17"/>
    </row>
    <row r="1576" spans="4:7">
      <c r="D1576" s="16"/>
      <c r="E1576" s="17"/>
      <c r="F1576" s="17"/>
      <c r="G1576" s="17"/>
    </row>
    <row r="1577" spans="4:7">
      <c r="D1577" s="16"/>
      <c r="E1577" s="17"/>
      <c r="F1577" s="17"/>
      <c r="G1577" s="17"/>
    </row>
    <row r="1578" spans="4:7">
      <c r="D1578" s="16"/>
      <c r="E1578" s="17"/>
      <c r="F1578" s="17"/>
      <c r="G1578" s="17"/>
    </row>
    <row r="1579" spans="4:7">
      <c r="D1579" s="16"/>
      <c r="E1579" s="17"/>
      <c r="F1579" s="17"/>
      <c r="G1579" s="17"/>
    </row>
    <row r="1580" spans="4:7">
      <c r="D1580" s="16"/>
      <c r="E1580" s="17"/>
      <c r="F1580" s="17"/>
      <c r="G1580" s="17"/>
    </row>
    <row r="1581" spans="4:7">
      <c r="D1581" s="16"/>
      <c r="E1581" s="17"/>
      <c r="F1581" s="17"/>
      <c r="G1581" s="17"/>
    </row>
    <row r="1582" spans="4:7">
      <c r="D1582" s="16"/>
      <c r="E1582" s="17"/>
      <c r="F1582" s="17"/>
      <c r="G1582" s="17"/>
    </row>
    <row r="1583" spans="4:7">
      <c r="D1583" s="16"/>
      <c r="E1583" s="17"/>
      <c r="F1583" s="17"/>
      <c r="G1583" s="17"/>
    </row>
    <row r="1584" spans="4:7">
      <c r="D1584" s="16"/>
      <c r="E1584" s="17"/>
      <c r="F1584" s="17"/>
      <c r="G1584" s="17"/>
    </row>
    <row r="1585" spans="4:7">
      <c r="D1585" s="16"/>
      <c r="E1585" s="17"/>
      <c r="F1585" s="17"/>
      <c r="G1585" s="17"/>
    </row>
    <row r="1586" spans="4:7">
      <c r="D1586" s="16"/>
      <c r="E1586" s="17"/>
      <c r="F1586" s="17"/>
      <c r="G1586" s="17"/>
    </row>
    <row r="1587" spans="4:7">
      <c r="D1587" s="16"/>
      <c r="E1587" s="17"/>
      <c r="F1587" s="17"/>
      <c r="G1587" s="17"/>
    </row>
    <row r="1588" spans="4:7">
      <c r="D1588" s="16"/>
      <c r="E1588" s="17"/>
      <c r="F1588" s="17"/>
      <c r="G1588" s="17"/>
    </row>
    <row r="1589" spans="4:7">
      <c r="D1589" s="16"/>
      <c r="E1589" s="17"/>
      <c r="F1589" s="17"/>
      <c r="G1589" s="17"/>
    </row>
    <row r="1590" spans="4:7">
      <c r="D1590" s="16"/>
      <c r="E1590" s="17"/>
      <c r="F1590" s="17"/>
      <c r="G1590" s="17"/>
    </row>
    <row r="1591" spans="4:7">
      <c r="D1591" s="16"/>
      <c r="E1591" s="17"/>
      <c r="F1591" s="17"/>
      <c r="G1591" s="17"/>
    </row>
    <row r="1592" spans="4:7">
      <c r="D1592" s="16"/>
      <c r="E1592" s="17"/>
      <c r="F1592" s="17"/>
      <c r="G1592" s="17"/>
    </row>
    <row r="1593" spans="4:7">
      <c r="D1593" s="16"/>
      <c r="E1593" s="17"/>
      <c r="F1593" s="17"/>
      <c r="G1593" s="17"/>
    </row>
    <row r="1594" spans="4:7">
      <c r="D1594" s="16"/>
      <c r="E1594" s="17"/>
      <c r="F1594" s="17"/>
      <c r="G1594" s="17"/>
    </row>
    <row r="1595" spans="4:7">
      <c r="D1595" s="16"/>
      <c r="E1595" s="17"/>
      <c r="F1595" s="17"/>
      <c r="G1595" s="17"/>
    </row>
    <row r="1596" spans="4:7">
      <c r="D1596" s="16"/>
      <c r="E1596" s="17"/>
      <c r="F1596" s="17"/>
      <c r="G1596" s="17"/>
    </row>
    <row r="1597" spans="4:7">
      <c r="D1597" s="16"/>
      <c r="E1597" s="17"/>
      <c r="F1597" s="17"/>
      <c r="G1597" s="17"/>
    </row>
    <row r="1598" spans="4:7">
      <c r="D1598" s="16"/>
      <c r="E1598" s="17"/>
      <c r="F1598" s="17"/>
      <c r="G1598" s="17"/>
    </row>
    <row r="1599" spans="4:7">
      <c r="D1599" s="16"/>
      <c r="E1599" s="17"/>
      <c r="F1599" s="17"/>
      <c r="G1599" s="17"/>
    </row>
    <row r="1600" spans="4:7">
      <c r="D1600" s="16"/>
      <c r="E1600" s="17"/>
      <c r="F1600" s="17"/>
      <c r="G1600" s="17"/>
    </row>
    <row r="1601" spans="4:7">
      <c r="D1601" s="16"/>
      <c r="E1601" s="17"/>
      <c r="F1601" s="17"/>
      <c r="G1601" s="17"/>
    </row>
    <row r="1602" spans="4:7">
      <c r="D1602" s="16"/>
      <c r="E1602" s="17"/>
      <c r="F1602" s="17"/>
      <c r="G1602" s="17"/>
    </row>
    <row r="1603" spans="4:7">
      <c r="D1603" s="16"/>
      <c r="E1603" s="17"/>
      <c r="F1603" s="17"/>
      <c r="G1603" s="17"/>
    </row>
    <row r="1604" spans="4:7">
      <c r="D1604" s="16"/>
      <c r="E1604" s="17"/>
      <c r="F1604" s="17"/>
      <c r="G1604" s="17"/>
    </row>
    <row r="1605" spans="4:7">
      <c r="D1605" s="16"/>
      <c r="E1605" s="17"/>
      <c r="F1605" s="17"/>
      <c r="G1605" s="17"/>
    </row>
    <row r="1606" spans="4:7">
      <c r="D1606" s="16"/>
      <c r="E1606" s="17"/>
      <c r="F1606" s="17"/>
      <c r="G1606" s="17"/>
    </row>
    <row r="1607" spans="4:7">
      <c r="D1607" s="16"/>
      <c r="E1607" s="17"/>
      <c r="F1607" s="17"/>
      <c r="G1607" s="17"/>
    </row>
    <row r="1608" spans="4:7">
      <c r="D1608" s="16"/>
      <c r="E1608" s="17"/>
      <c r="F1608" s="17"/>
      <c r="G1608" s="17"/>
    </row>
    <row r="1609" spans="4:7">
      <c r="D1609" s="16"/>
      <c r="E1609" s="17"/>
      <c r="F1609" s="17"/>
      <c r="G1609" s="17"/>
    </row>
    <row r="1610" spans="4:7">
      <c r="D1610" s="16"/>
      <c r="E1610" s="17"/>
      <c r="F1610" s="17"/>
      <c r="G1610" s="17"/>
    </row>
    <row r="1611" spans="4:7">
      <c r="D1611" s="16"/>
      <c r="E1611" s="17"/>
      <c r="F1611" s="17"/>
      <c r="G1611" s="17"/>
    </row>
    <row r="1612" spans="4:7">
      <c r="D1612" s="16"/>
      <c r="E1612" s="17"/>
      <c r="F1612" s="17"/>
      <c r="G1612" s="17"/>
    </row>
    <row r="1613" spans="4:7">
      <c r="D1613" s="16"/>
      <c r="E1613" s="17"/>
      <c r="F1613" s="17"/>
      <c r="G1613" s="17"/>
    </row>
    <row r="1614" spans="4:7">
      <c r="D1614" s="16"/>
      <c r="E1614" s="17"/>
      <c r="F1614" s="17"/>
      <c r="G1614" s="17"/>
    </row>
    <row r="1615" spans="4:7">
      <c r="D1615" s="16"/>
      <c r="E1615" s="17"/>
      <c r="F1615" s="17"/>
      <c r="G1615" s="17"/>
    </row>
    <row r="1616" spans="4:7">
      <c r="D1616" s="16"/>
      <c r="E1616" s="17"/>
      <c r="F1616" s="17"/>
      <c r="G1616" s="17"/>
    </row>
    <row r="1617" spans="4:7">
      <c r="D1617" s="16"/>
      <c r="E1617" s="17"/>
      <c r="F1617" s="17"/>
      <c r="G1617" s="17"/>
    </row>
    <row r="1618" spans="4:7">
      <c r="D1618" s="16"/>
      <c r="E1618" s="17"/>
      <c r="F1618" s="17"/>
      <c r="G1618" s="17"/>
    </row>
    <row r="1619" spans="4:7">
      <c r="D1619" s="16"/>
      <c r="E1619" s="17"/>
      <c r="F1619" s="17"/>
      <c r="G1619" s="17"/>
    </row>
    <row r="1620" spans="4:7">
      <c r="D1620" s="16"/>
      <c r="E1620" s="17"/>
      <c r="F1620" s="17"/>
      <c r="G1620" s="17"/>
    </row>
    <row r="1621" spans="4:7">
      <c r="D1621" s="16"/>
      <c r="E1621" s="17"/>
      <c r="F1621" s="17"/>
      <c r="G1621" s="17"/>
    </row>
    <row r="1622" spans="4:7">
      <c r="D1622" s="16"/>
      <c r="E1622" s="17"/>
      <c r="F1622" s="17"/>
      <c r="G1622" s="17"/>
    </row>
    <row r="1623" spans="4:7">
      <c r="D1623" s="16"/>
      <c r="E1623" s="17"/>
      <c r="F1623" s="17"/>
      <c r="G1623" s="17"/>
    </row>
    <row r="1624" spans="4:7">
      <c r="D1624" s="16"/>
      <c r="E1624" s="17"/>
      <c r="F1624" s="17"/>
      <c r="G1624" s="17"/>
    </row>
    <row r="1625" spans="4:7">
      <c r="D1625" s="16"/>
      <c r="E1625" s="17"/>
      <c r="F1625" s="17"/>
      <c r="G1625" s="17"/>
    </row>
    <row r="1626" spans="4:7">
      <c r="D1626" s="16"/>
      <c r="E1626" s="17"/>
      <c r="F1626" s="17"/>
      <c r="G1626" s="17"/>
    </row>
    <row r="1627" spans="4:7">
      <c r="D1627" s="16"/>
      <c r="E1627" s="17"/>
      <c r="F1627" s="17"/>
      <c r="G1627" s="17"/>
    </row>
    <row r="1628" spans="4:7">
      <c r="D1628" s="16"/>
      <c r="E1628" s="17"/>
      <c r="F1628" s="17"/>
      <c r="G1628" s="17"/>
    </row>
    <row r="1629" spans="4:7">
      <c r="D1629" s="16"/>
      <c r="E1629" s="17"/>
      <c r="F1629" s="17"/>
      <c r="G1629" s="17"/>
    </row>
    <row r="1630" spans="4:7">
      <c r="D1630" s="16"/>
      <c r="E1630" s="17"/>
      <c r="F1630" s="17"/>
      <c r="G1630" s="17"/>
    </row>
    <row r="1631" spans="4:7">
      <c r="D1631" s="16"/>
      <c r="E1631" s="17"/>
      <c r="F1631" s="17"/>
      <c r="G1631" s="17"/>
    </row>
    <row r="1632" spans="4:7">
      <c r="D1632" s="16"/>
      <c r="E1632" s="17"/>
      <c r="F1632" s="17"/>
      <c r="G1632" s="17"/>
    </row>
    <row r="1633" spans="4:7">
      <c r="D1633" s="16"/>
      <c r="E1633" s="17"/>
      <c r="F1633" s="17"/>
      <c r="G1633" s="17"/>
    </row>
    <row r="1634" spans="4:7">
      <c r="D1634" s="16"/>
      <c r="E1634" s="17"/>
      <c r="F1634" s="17"/>
      <c r="G1634" s="17"/>
    </row>
    <row r="1635" spans="4:7">
      <c r="D1635" s="16"/>
      <c r="E1635" s="17"/>
      <c r="F1635" s="17"/>
      <c r="G1635" s="17"/>
    </row>
    <row r="1636" spans="4:7">
      <c r="D1636" s="16"/>
      <c r="E1636" s="17"/>
      <c r="F1636" s="17"/>
      <c r="G1636" s="17"/>
    </row>
    <row r="1637" spans="4:7">
      <c r="D1637" s="16"/>
      <c r="E1637" s="17"/>
      <c r="F1637" s="17"/>
      <c r="G1637" s="17"/>
    </row>
    <row r="1638" spans="4:7">
      <c r="D1638" s="16"/>
      <c r="E1638" s="17"/>
      <c r="F1638" s="17"/>
      <c r="G1638" s="17"/>
    </row>
    <row r="1639" spans="4:7">
      <c r="D1639" s="16"/>
      <c r="E1639" s="17"/>
      <c r="F1639" s="17"/>
      <c r="G1639" s="17"/>
    </row>
    <row r="1640" spans="4:7">
      <c r="D1640" s="16"/>
      <c r="E1640" s="17"/>
      <c r="F1640" s="17"/>
      <c r="G1640" s="17"/>
    </row>
    <row r="1641" spans="4:7">
      <c r="D1641" s="16"/>
      <c r="E1641" s="17"/>
      <c r="F1641" s="17"/>
      <c r="G1641" s="17"/>
    </row>
    <row r="1642" spans="4:7">
      <c r="D1642" s="16"/>
      <c r="E1642" s="17"/>
      <c r="F1642" s="17"/>
      <c r="G1642" s="17"/>
    </row>
    <row r="1643" spans="4:7">
      <c r="D1643" s="16"/>
      <c r="E1643" s="17"/>
      <c r="F1643" s="17"/>
      <c r="G1643" s="17"/>
    </row>
    <row r="1644" spans="4:7">
      <c r="D1644" s="16"/>
      <c r="E1644" s="17"/>
      <c r="F1644" s="17"/>
      <c r="G1644" s="17"/>
    </row>
    <row r="1645" spans="4:7">
      <c r="D1645" s="16"/>
      <c r="E1645" s="17"/>
      <c r="F1645" s="17"/>
      <c r="G1645" s="17"/>
    </row>
    <row r="1646" spans="4:7">
      <c r="D1646" s="16"/>
      <c r="E1646" s="17"/>
      <c r="F1646" s="17"/>
      <c r="G1646" s="17"/>
    </row>
    <row r="1647" spans="4:7">
      <c r="D1647" s="16"/>
      <c r="E1647" s="17"/>
      <c r="F1647" s="17"/>
      <c r="G1647" s="17"/>
    </row>
    <row r="1648" spans="4:7">
      <c r="D1648" s="16"/>
      <c r="E1648" s="17"/>
      <c r="F1648" s="17"/>
      <c r="G1648" s="17"/>
    </row>
    <row r="1649" spans="4:7">
      <c r="D1649" s="16"/>
      <c r="E1649" s="17"/>
      <c r="F1649" s="17"/>
      <c r="G1649" s="17"/>
    </row>
    <row r="1650" spans="4:7">
      <c r="D1650" s="16"/>
      <c r="E1650" s="17"/>
      <c r="F1650" s="17"/>
      <c r="G1650" s="17"/>
    </row>
    <row r="1651" spans="4:7">
      <c r="D1651" s="16"/>
      <c r="E1651" s="17"/>
      <c r="F1651" s="17"/>
      <c r="G1651" s="17"/>
    </row>
    <row r="1652" spans="4:7">
      <c r="D1652" s="16"/>
      <c r="E1652" s="17"/>
      <c r="F1652" s="17"/>
      <c r="G1652" s="17"/>
    </row>
    <row r="1653" spans="4:7">
      <c r="D1653" s="16"/>
      <c r="E1653" s="17"/>
      <c r="F1653" s="17"/>
      <c r="G1653" s="17"/>
    </row>
    <row r="1654" spans="4:7">
      <c r="D1654" s="16"/>
      <c r="E1654" s="17"/>
      <c r="F1654" s="17"/>
      <c r="G1654" s="17"/>
    </row>
    <row r="1655" spans="4:7">
      <c r="D1655" s="16"/>
      <c r="E1655" s="17"/>
      <c r="F1655" s="17"/>
      <c r="G1655" s="17"/>
    </row>
    <row r="1656" spans="4:7">
      <c r="D1656" s="16"/>
      <c r="E1656" s="17"/>
      <c r="F1656" s="17"/>
      <c r="G1656" s="17"/>
    </row>
    <row r="1657" spans="4:7">
      <c r="D1657" s="16"/>
      <c r="E1657" s="17"/>
      <c r="F1657" s="17"/>
      <c r="G1657" s="17"/>
    </row>
    <row r="1658" spans="4:7">
      <c r="D1658" s="16"/>
      <c r="E1658" s="17"/>
      <c r="F1658" s="17"/>
      <c r="G1658" s="17"/>
    </row>
    <row r="1659" spans="4:7">
      <c r="D1659" s="16"/>
      <c r="E1659" s="17"/>
      <c r="F1659" s="17"/>
      <c r="G1659" s="17"/>
    </row>
    <row r="1660" spans="4:7">
      <c r="D1660" s="16"/>
      <c r="E1660" s="17"/>
      <c r="F1660" s="17"/>
      <c r="G1660" s="17"/>
    </row>
    <row r="1661" spans="4:7">
      <c r="D1661" s="16"/>
      <c r="E1661" s="17"/>
      <c r="F1661" s="17"/>
      <c r="G1661" s="17"/>
    </row>
    <row r="1662" spans="4:7">
      <c r="D1662" s="16"/>
      <c r="E1662" s="17"/>
      <c r="F1662" s="17"/>
      <c r="G1662" s="17"/>
    </row>
    <row r="1663" spans="4:7">
      <c r="D1663" s="16"/>
      <c r="E1663" s="17"/>
      <c r="F1663" s="17"/>
      <c r="G1663" s="17"/>
    </row>
    <row r="1664" spans="4:7">
      <c r="D1664" s="16"/>
      <c r="E1664" s="17"/>
      <c r="F1664" s="17"/>
      <c r="G1664" s="17"/>
    </row>
    <row r="1665" spans="4:7">
      <c r="D1665" s="16"/>
      <c r="E1665" s="17"/>
      <c r="F1665" s="17"/>
      <c r="G1665" s="17"/>
    </row>
    <row r="1666" spans="4:7">
      <c r="D1666" s="16"/>
      <c r="E1666" s="17"/>
      <c r="F1666" s="17"/>
      <c r="G1666" s="17"/>
    </row>
    <row r="1667" spans="4:7">
      <c r="D1667" s="16"/>
      <c r="E1667" s="17"/>
      <c r="F1667" s="17"/>
      <c r="G1667" s="17"/>
    </row>
    <row r="1668" spans="4:7">
      <c r="D1668" s="16"/>
      <c r="E1668" s="17"/>
      <c r="F1668" s="17"/>
      <c r="G1668" s="17"/>
    </row>
    <row r="1669" spans="4:7">
      <c r="D1669" s="16"/>
      <c r="E1669" s="17"/>
      <c r="F1669" s="17"/>
      <c r="G1669" s="17"/>
    </row>
    <row r="1670" spans="4:7">
      <c r="D1670" s="16"/>
      <c r="E1670" s="17"/>
      <c r="F1670" s="17"/>
      <c r="G1670" s="17"/>
    </row>
    <row r="1671" spans="4:7">
      <c r="D1671" s="16"/>
      <c r="E1671" s="17"/>
      <c r="F1671" s="17"/>
      <c r="G1671" s="17"/>
    </row>
    <row r="1672" spans="4:7">
      <c r="D1672" s="16"/>
      <c r="E1672" s="17"/>
      <c r="F1672" s="17"/>
      <c r="G1672" s="17"/>
    </row>
    <row r="1673" spans="4:7">
      <c r="D1673" s="16"/>
      <c r="E1673" s="17"/>
      <c r="F1673" s="17"/>
      <c r="G1673" s="17"/>
    </row>
    <row r="1674" spans="4:7">
      <c r="D1674" s="16"/>
      <c r="E1674" s="17"/>
      <c r="F1674" s="17"/>
      <c r="G1674" s="17"/>
    </row>
    <row r="1675" spans="4:7">
      <c r="D1675" s="16"/>
      <c r="E1675" s="17"/>
      <c r="F1675" s="17"/>
      <c r="G1675" s="17"/>
    </row>
    <row r="1676" spans="4:7">
      <c r="D1676" s="16"/>
      <c r="E1676" s="17"/>
      <c r="F1676" s="17"/>
      <c r="G1676" s="17"/>
    </row>
    <row r="1677" spans="4:7">
      <c r="D1677" s="16"/>
      <c r="E1677" s="17"/>
      <c r="F1677" s="17"/>
      <c r="G1677" s="17"/>
    </row>
    <row r="1678" spans="4:7">
      <c r="D1678" s="16"/>
      <c r="E1678" s="17"/>
      <c r="F1678" s="17"/>
      <c r="G1678" s="17"/>
    </row>
    <row r="1679" spans="4:7">
      <c r="D1679" s="16"/>
      <c r="E1679" s="17"/>
      <c r="F1679" s="17"/>
      <c r="G1679" s="17"/>
    </row>
    <row r="1680" spans="4:7">
      <c r="D1680" s="16"/>
      <c r="E1680" s="17"/>
      <c r="F1680" s="17"/>
      <c r="G1680" s="17"/>
    </row>
    <row r="1681" spans="4:7">
      <c r="D1681" s="16"/>
      <c r="E1681" s="17"/>
      <c r="F1681" s="17"/>
      <c r="G1681" s="17"/>
    </row>
    <row r="1682" spans="4:7">
      <c r="D1682" s="16"/>
      <c r="E1682" s="17"/>
      <c r="F1682" s="17"/>
      <c r="G1682" s="17"/>
    </row>
    <row r="1683" spans="4:7">
      <c r="D1683" s="16"/>
      <c r="E1683" s="17"/>
      <c r="F1683" s="17"/>
      <c r="G1683" s="17"/>
    </row>
    <row r="1684" spans="4:7">
      <c r="D1684" s="16"/>
      <c r="E1684" s="17"/>
      <c r="F1684" s="17"/>
      <c r="G1684" s="17"/>
    </row>
    <row r="1685" spans="4:7">
      <c r="D1685" s="16"/>
      <c r="E1685" s="17"/>
      <c r="F1685" s="17"/>
      <c r="G1685" s="17"/>
    </row>
    <row r="1686" spans="4:7">
      <c r="D1686" s="16"/>
      <c r="E1686" s="17"/>
      <c r="F1686" s="17"/>
      <c r="G1686" s="17"/>
    </row>
    <row r="1687" spans="4:7">
      <c r="D1687" s="16"/>
      <c r="E1687" s="17"/>
      <c r="F1687" s="17"/>
      <c r="G1687" s="17"/>
    </row>
    <row r="1688" spans="4:7">
      <c r="D1688" s="16"/>
      <c r="E1688" s="17"/>
      <c r="F1688" s="17"/>
      <c r="G1688" s="17"/>
    </row>
    <row r="1689" spans="4:7">
      <c r="D1689" s="16"/>
      <c r="E1689" s="17"/>
      <c r="F1689" s="17"/>
      <c r="G1689" s="17"/>
    </row>
    <row r="1690" spans="4:7">
      <c r="D1690" s="16"/>
      <c r="E1690" s="17"/>
      <c r="F1690" s="17"/>
      <c r="G1690" s="17"/>
    </row>
    <row r="1691" spans="4:7">
      <c r="D1691" s="16"/>
      <c r="E1691" s="17"/>
      <c r="F1691" s="17"/>
      <c r="G1691" s="17"/>
    </row>
    <row r="1692" spans="4:7">
      <c r="D1692" s="16"/>
      <c r="E1692" s="17"/>
      <c r="F1692" s="17"/>
      <c r="G1692" s="17"/>
    </row>
    <row r="1693" spans="4:7">
      <c r="D1693" s="16"/>
      <c r="E1693" s="17"/>
      <c r="F1693" s="17"/>
      <c r="G1693" s="17"/>
    </row>
    <row r="1694" spans="4:7">
      <c r="D1694" s="16"/>
      <c r="E1694" s="17"/>
      <c r="F1694" s="17"/>
      <c r="G1694" s="17"/>
    </row>
    <row r="1695" spans="4:7">
      <c r="D1695" s="16"/>
      <c r="E1695" s="17"/>
      <c r="F1695" s="17"/>
      <c r="G1695" s="17"/>
    </row>
    <row r="1696" spans="4:7">
      <c r="D1696" s="16"/>
      <c r="E1696" s="17"/>
      <c r="F1696" s="17"/>
      <c r="G1696" s="17"/>
    </row>
    <row r="1697" spans="4:7">
      <c r="D1697" s="16"/>
      <c r="E1697" s="17"/>
      <c r="F1697" s="17"/>
      <c r="G1697" s="17"/>
    </row>
    <row r="1698" spans="4:7">
      <c r="D1698" s="16"/>
      <c r="E1698" s="17"/>
      <c r="F1698" s="17"/>
      <c r="G1698" s="17"/>
    </row>
    <row r="1699" spans="4:7">
      <c r="D1699" s="16"/>
      <c r="E1699" s="17"/>
      <c r="F1699" s="17"/>
      <c r="G1699" s="17"/>
    </row>
    <row r="1700" spans="4:7">
      <c r="D1700" s="16"/>
      <c r="E1700" s="17"/>
      <c r="F1700" s="17"/>
      <c r="G1700" s="17"/>
    </row>
    <row r="1701" spans="4:7">
      <c r="D1701" s="16"/>
      <c r="E1701" s="17"/>
      <c r="F1701" s="17"/>
      <c r="G1701" s="17"/>
    </row>
    <row r="1702" spans="4:7">
      <c r="D1702" s="16"/>
      <c r="E1702" s="17"/>
      <c r="F1702" s="17"/>
      <c r="G1702" s="17"/>
    </row>
    <row r="1703" spans="4:7">
      <c r="D1703" s="16"/>
      <c r="E1703" s="17"/>
      <c r="F1703" s="17"/>
      <c r="G1703" s="17"/>
    </row>
    <row r="1704" spans="4:7">
      <c r="D1704" s="16"/>
      <c r="E1704" s="17"/>
      <c r="F1704" s="17"/>
      <c r="G1704" s="17"/>
    </row>
    <row r="1705" spans="4:7">
      <c r="D1705" s="16"/>
      <c r="E1705" s="17"/>
      <c r="F1705" s="17"/>
      <c r="G1705" s="17"/>
    </row>
    <row r="1706" spans="4:7">
      <c r="D1706" s="16"/>
      <c r="E1706" s="17"/>
      <c r="F1706" s="17"/>
      <c r="G1706" s="17"/>
    </row>
    <row r="1707" spans="4:7">
      <c r="D1707" s="16"/>
      <c r="E1707" s="17"/>
      <c r="F1707" s="17"/>
      <c r="G1707" s="17"/>
    </row>
    <row r="1708" spans="4:7">
      <c r="D1708" s="16"/>
      <c r="E1708" s="17"/>
      <c r="F1708" s="17"/>
      <c r="G1708" s="17"/>
    </row>
    <row r="1709" spans="4:7">
      <c r="D1709" s="16"/>
      <c r="E1709" s="17"/>
      <c r="F1709" s="17"/>
      <c r="G1709" s="17"/>
    </row>
    <row r="1710" spans="4:7">
      <c r="D1710" s="16"/>
      <c r="E1710" s="17"/>
      <c r="F1710" s="17"/>
      <c r="G1710" s="17"/>
    </row>
    <row r="1711" spans="4:7">
      <c r="D1711" s="16"/>
      <c r="E1711" s="17"/>
      <c r="F1711" s="17"/>
      <c r="G1711" s="17"/>
    </row>
    <row r="1712" spans="4:7">
      <c r="D1712" s="16"/>
      <c r="E1712" s="17"/>
      <c r="F1712" s="17"/>
      <c r="G1712" s="17"/>
    </row>
    <row r="1713" spans="4:7">
      <c r="D1713" s="16"/>
      <c r="E1713" s="17"/>
      <c r="F1713" s="17"/>
      <c r="G1713" s="17"/>
    </row>
    <row r="1714" spans="4:7">
      <c r="D1714" s="16"/>
      <c r="E1714" s="17"/>
      <c r="F1714" s="17"/>
      <c r="G1714" s="17"/>
    </row>
    <row r="1715" spans="4:7">
      <c r="D1715" s="16"/>
      <c r="E1715" s="17"/>
      <c r="F1715" s="17"/>
      <c r="G1715" s="17"/>
    </row>
    <row r="1716" spans="4:7">
      <c r="D1716" s="16"/>
      <c r="E1716" s="17"/>
      <c r="F1716" s="17"/>
      <c r="G1716" s="17"/>
    </row>
    <row r="1717" spans="4:7">
      <c r="D1717" s="16"/>
      <c r="E1717" s="17"/>
      <c r="F1717" s="17"/>
      <c r="G1717" s="17"/>
    </row>
    <row r="1718" spans="4:7">
      <c r="D1718" s="16"/>
      <c r="E1718" s="17"/>
      <c r="F1718" s="17"/>
      <c r="G1718" s="17"/>
    </row>
    <row r="1719" spans="4:7">
      <c r="D1719" s="16"/>
      <c r="E1719" s="17"/>
      <c r="F1719" s="17"/>
      <c r="G1719" s="17"/>
    </row>
    <row r="1720" spans="4:7">
      <c r="D1720" s="16"/>
      <c r="E1720" s="17"/>
      <c r="F1720" s="17"/>
      <c r="G1720" s="17"/>
    </row>
    <row r="1721" spans="4:7">
      <c r="D1721" s="16"/>
      <c r="E1721" s="17"/>
      <c r="F1721" s="17"/>
      <c r="G1721" s="17"/>
    </row>
    <row r="1722" spans="4:7">
      <c r="D1722" s="16"/>
      <c r="E1722" s="17"/>
      <c r="F1722" s="17"/>
      <c r="G1722" s="17"/>
    </row>
    <row r="1723" spans="4:7">
      <c r="D1723" s="16"/>
      <c r="E1723" s="17"/>
      <c r="F1723" s="17"/>
      <c r="G1723" s="17"/>
    </row>
    <row r="1724" spans="4:7">
      <c r="D1724" s="16"/>
      <c r="E1724" s="17"/>
      <c r="F1724" s="17"/>
      <c r="G1724" s="17"/>
    </row>
    <row r="1725" spans="4:7">
      <c r="D1725" s="16"/>
      <c r="E1725" s="17"/>
      <c r="F1725" s="17"/>
      <c r="G1725" s="17"/>
    </row>
    <row r="1726" spans="4:7">
      <c r="D1726" s="16"/>
      <c r="E1726" s="17"/>
      <c r="F1726" s="17"/>
      <c r="G1726" s="17"/>
    </row>
    <row r="1727" spans="4:7">
      <c r="D1727" s="16"/>
      <c r="E1727" s="17"/>
      <c r="F1727" s="17"/>
      <c r="G1727" s="17"/>
    </row>
    <row r="1728" spans="4:7">
      <c r="D1728" s="16"/>
      <c r="E1728" s="17"/>
      <c r="F1728" s="17"/>
      <c r="G1728" s="17"/>
    </row>
    <row r="1729" spans="4:7">
      <c r="D1729" s="16"/>
      <c r="E1729" s="17"/>
      <c r="F1729" s="17"/>
      <c r="G1729" s="17"/>
    </row>
    <row r="1730" spans="4:7">
      <c r="D1730" s="16"/>
      <c r="E1730" s="17"/>
      <c r="F1730" s="17"/>
      <c r="G1730" s="17"/>
    </row>
    <row r="1731" spans="4:7">
      <c r="D1731" s="16"/>
      <c r="E1731" s="17"/>
      <c r="F1731" s="17"/>
      <c r="G1731" s="17"/>
    </row>
    <row r="1732" spans="4:7">
      <c r="D1732" s="16"/>
      <c r="E1732" s="17"/>
      <c r="F1732" s="17"/>
      <c r="G1732" s="17"/>
    </row>
    <row r="1733" spans="4:7">
      <c r="D1733" s="16"/>
      <c r="E1733" s="17"/>
      <c r="F1733" s="17"/>
      <c r="G1733" s="17"/>
    </row>
    <row r="1734" spans="4:7">
      <c r="D1734" s="16"/>
      <c r="E1734" s="17"/>
      <c r="F1734" s="17"/>
      <c r="G1734" s="17"/>
    </row>
    <row r="1735" spans="4:7">
      <c r="D1735" s="16"/>
      <c r="E1735" s="17"/>
      <c r="F1735" s="17"/>
      <c r="G1735" s="17"/>
    </row>
    <row r="1736" spans="4:7">
      <c r="D1736" s="16"/>
      <c r="E1736" s="17"/>
      <c r="F1736" s="17"/>
      <c r="G1736" s="17"/>
    </row>
    <row r="1737" spans="4:7">
      <c r="D1737" s="16"/>
      <c r="E1737" s="17"/>
      <c r="F1737" s="17"/>
      <c r="G1737" s="17"/>
    </row>
    <row r="1738" spans="4:7">
      <c r="D1738" s="16"/>
      <c r="E1738" s="17"/>
      <c r="F1738" s="17"/>
      <c r="G1738" s="17"/>
    </row>
    <row r="1739" spans="4:7">
      <c r="D1739" s="16"/>
      <c r="E1739" s="17"/>
      <c r="F1739" s="17"/>
      <c r="G1739" s="17"/>
    </row>
    <row r="1740" spans="4:7">
      <c r="D1740" s="16"/>
      <c r="E1740" s="17"/>
      <c r="F1740" s="17"/>
      <c r="G1740" s="17"/>
    </row>
    <row r="1741" spans="4:7">
      <c r="D1741" s="16"/>
      <c r="E1741" s="17"/>
      <c r="F1741" s="17"/>
      <c r="G1741" s="17"/>
    </row>
    <row r="1742" spans="4:7">
      <c r="D1742" s="16"/>
      <c r="E1742" s="17"/>
      <c r="F1742" s="17"/>
      <c r="G1742" s="17"/>
    </row>
    <row r="1743" spans="4:7">
      <c r="D1743" s="16"/>
      <c r="E1743" s="17"/>
      <c r="F1743" s="17"/>
      <c r="G1743" s="17"/>
    </row>
    <row r="1744" spans="4:7">
      <c r="D1744" s="16"/>
      <c r="E1744" s="17"/>
      <c r="F1744" s="17"/>
      <c r="G1744" s="17"/>
    </row>
    <row r="1745" spans="4:7">
      <c r="D1745" s="16"/>
      <c r="E1745" s="17"/>
      <c r="F1745" s="17"/>
      <c r="G1745" s="17"/>
    </row>
    <row r="1746" spans="4:7">
      <c r="D1746" s="16"/>
      <c r="E1746" s="17"/>
      <c r="F1746" s="17"/>
      <c r="G1746" s="17"/>
    </row>
    <row r="1747" spans="4:7">
      <c r="D1747" s="16"/>
      <c r="E1747" s="17"/>
      <c r="F1747" s="17"/>
      <c r="G1747" s="17"/>
    </row>
    <row r="1748" spans="4:7">
      <c r="D1748" s="16"/>
      <c r="E1748" s="17"/>
      <c r="F1748" s="17"/>
      <c r="G1748" s="17"/>
    </row>
    <row r="1749" spans="4:7">
      <c r="D1749" s="16"/>
      <c r="E1749" s="17"/>
      <c r="F1749" s="17"/>
      <c r="G1749" s="17"/>
    </row>
    <row r="1750" spans="4:7">
      <c r="D1750" s="16"/>
      <c r="E1750" s="17"/>
      <c r="F1750" s="17"/>
      <c r="G1750" s="17"/>
    </row>
    <row r="1751" spans="4:7">
      <c r="D1751" s="16"/>
      <c r="E1751" s="17"/>
      <c r="F1751" s="17"/>
      <c r="G1751" s="17"/>
    </row>
    <row r="1752" spans="4:7">
      <c r="D1752" s="16"/>
      <c r="E1752" s="17"/>
      <c r="F1752" s="17"/>
      <c r="G1752" s="17"/>
    </row>
    <row r="1753" spans="4:7">
      <c r="D1753" s="16"/>
      <c r="E1753" s="17"/>
      <c r="F1753" s="17"/>
      <c r="G1753" s="17"/>
    </row>
    <row r="1754" spans="4:7">
      <c r="D1754" s="16"/>
      <c r="E1754" s="17"/>
      <c r="F1754" s="17"/>
      <c r="G1754" s="17"/>
    </row>
    <row r="1755" spans="4:7">
      <c r="D1755" s="16"/>
      <c r="E1755" s="17"/>
      <c r="F1755" s="17"/>
      <c r="G1755" s="17"/>
    </row>
    <row r="1756" spans="4:7">
      <c r="D1756" s="16"/>
      <c r="E1756" s="17"/>
      <c r="F1756" s="17"/>
      <c r="G1756" s="17"/>
    </row>
    <row r="1757" spans="4:7">
      <c r="D1757" s="16"/>
      <c r="E1757" s="17"/>
      <c r="F1757" s="17"/>
      <c r="G1757" s="17"/>
    </row>
    <row r="1758" spans="4:7">
      <c r="D1758" s="16"/>
      <c r="E1758" s="17"/>
      <c r="F1758" s="17"/>
      <c r="G1758" s="17"/>
    </row>
    <row r="1759" spans="4:7">
      <c r="D1759" s="16"/>
      <c r="E1759" s="17"/>
      <c r="F1759" s="17"/>
      <c r="G1759" s="17"/>
    </row>
    <row r="1760" spans="4:7">
      <c r="D1760" s="16"/>
      <c r="E1760" s="17"/>
      <c r="F1760" s="17"/>
      <c r="G1760" s="17"/>
    </row>
    <row r="1761" spans="4:7">
      <c r="D1761" s="16"/>
      <c r="E1761" s="17"/>
      <c r="F1761" s="17"/>
      <c r="G1761" s="17"/>
    </row>
    <row r="1762" spans="4:7">
      <c r="D1762" s="16"/>
      <c r="E1762" s="17"/>
      <c r="F1762" s="17"/>
      <c r="G1762" s="17"/>
    </row>
    <row r="1763" spans="4:7">
      <c r="D1763" s="16"/>
      <c r="E1763" s="17"/>
      <c r="F1763" s="17"/>
      <c r="G1763" s="17"/>
    </row>
    <row r="1764" spans="4:7">
      <c r="D1764" s="16"/>
      <c r="E1764" s="17"/>
      <c r="F1764" s="17"/>
      <c r="G1764" s="17"/>
    </row>
    <row r="1765" spans="4:7">
      <c r="D1765" s="16"/>
      <c r="E1765" s="17"/>
      <c r="F1765" s="17"/>
      <c r="G1765" s="17"/>
    </row>
    <row r="1766" spans="4:7">
      <c r="D1766" s="16"/>
      <c r="E1766" s="17"/>
      <c r="F1766" s="17"/>
      <c r="G1766" s="17"/>
    </row>
    <row r="1767" spans="4:7">
      <c r="D1767" s="16"/>
      <c r="E1767" s="17"/>
      <c r="F1767" s="17"/>
      <c r="G1767" s="17"/>
    </row>
    <row r="1768" spans="4:7">
      <c r="D1768" s="16"/>
      <c r="E1768" s="17"/>
      <c r="F1768" s="17"/>
      <c r="G1768" s="17"/>
    </row>
    <row r="1769" spans="4:7">
      <c r="D1769" s="16"/>
      <c r="E1769" s="17"/>
      <c r="F1769" s="17"/>
      <c r="G1769" s="17"/>
    </row>
    <row r="1770" spans="4:7">
      <c r="D1770" s="16"/>
      <c r="E1770" s="17"/>
      <c r="F1770" s="17"/>
      <c r="G1770" s="17"/>
    </row>
    <row r="1771" spans="4:7">
      <c r="D1771" s="16"/>
      <c r="E1771" s="17"/>
      <c r="F1771" s="17"/>
      <c r="G1771" s="17"/>
    </row>
    <row r="1772" spans="4:7">
      <c r="D1772" s="16"/>
      <c r="E1772" s="17"/>
      <c r="F1772" s="17"/>
      <c r="G1772" s="17"/>
    </row>
    <row r="1773" spans="4:7">
      <c r="D1773" s="16"/>
      <c r="E1773" s="17"/>
      <c r="F1773" s="17"/>
      <c r="G1773" s="17"/>
    </row>
    <row r="1774" spans="4:7">
      <c r="D1774" s="16"/>
      <c r="E1774" s="17"/>
      <c r="F1774" s="17"/>
      <c r="G1774" s="17"/>
    </row>
    <row r="1775" spans="4:7">
      <c r="D1775" s="16"/>
      <c r="E1775" s="17"/>
      <c r="F1775" s="17"/>
      <c r="G1775" s="17"/>
    </row>
    <row r="1776" spans="4:7">
      <c r="D1776" s="16"/>
      <c r="E1776" s="17"/>
      <c r="F1776" s="17"/>
      <c r="G1776" s="17"/>
    </row>
    <row r="1777" spans="4:7">
      <c r="D1777" s="16"/>
      <c r="E1777" s="17"/>
      <c r="F1777" s="17"/>
      <c r="G1777" s="17"/>
    </row>
    <row r="1778" spans="4:7">
      <c r="D1778" s="16"/>
      <c r="E1778" s="17"/>
      <c r="F1778" s="17"/>
      <c r="G1778" s="17"/>
    </row>
    <row r="1779" spans="4:7">
      <c r="D1779" s="16"/>
      <c r="E1779" s="17"/>
      <c r="F1779" s="17"/>
      <c r="G1779" s="17"/>
    </row>
    <row r="1780" spans="4:7">
      <c r="D1780" s="16"/>
      <c r="E1780" s="17"/>
      <c r="F1780" s="17"/>
      <c r="G1780" s="17"/>
    </row>
    <row r="1781" spans="4:7">
      <c r="D1781" s="16"/>
      <c r="E1781" s="17"/>
      <c r="F1781" s="17"/>
      <c r="G1781" s="17"/>
    </row>
    <row r="1782" spans="4:7">
      <c r="D1782" s="16"/>
      <c r="E1782" s="17"/>
      <c r="F1782" s="17"/>
      <c r="G1782" s="17"/>
    </row>
    <row r="1783" spans="4:7">
      <c r="D1783" s="16"/>
      <c r="E1783" s="17"/>
      <c r="F1783" s="17"/>
      <c r="G1783" s="17"/>
    </row>
    <row r="1784" spans="4:7">
      <c r="D1784" s="16"/>
      <c r="E1784" s="17"/>
      <c r="F1784" s="17"/>
      <c r="G1784" s="17"/>
    </row>
    <row r="1785" spans="4:7">
      <c r="D1785" s="16"/>
      <c r="E1785" s="17"/>
      <c r="F1785" s="17"/>
      <c r="G1785" s="17"/>
    </row>
    <row r="1786" spans="4:7">
      <c r="D1786" s="16"/>
      <c r="E1786" s="17"/>
      <c r="F1786" s="17"/>
      <c r="G1786" s="17"/>
    </row>
    <row r="1787" spans="4:7">
      <c r="D1787" s="16"/>
      <c r="E1787" s="17"/>
      <c r="F1787" s="17"/>
      <c r="G1787" s="17"/>
    </row>
    <row r="1788" spans="4:7">
      <c r="D1788" s="16"/>
      <c r="E1788" s="17"/>
      <c r="F1788" s="17"/>
      <c r="G1788" s="17"/>
    </row>
    <row r="1789" spans="4:7">
      <c r="D1789" s="16"/>
      <c r="E1789" s="17"/>
      <c r="F1789" s="17"/>
      <c r="G1789" s="17"/>
    </row>
    <row r="1790" spans="4:7">
      <c r="D1790" s="16"/>
      <c r="E1790" s="17"/>
      <c r="F1790" s="17"/>
      <c r="G1790" s="17"/>
    </row>
    <row r="1791" spans="4:7">
      <c r="D1791" s="16"/>
      <c r="E1791" s="17"/>
      <c r="F1791" s="17"/>
      <c r="G1791" s="17"/>
    </row>
    <row r="1792" spans="4:7">
      <c r="D1792" s="16"/>
      <c r="E1792" s="17"/>
      <c r="F1792" s="17"/>
      <c r="G1792" s="17"/>
    </row>
    <row r="1793" spans="4:7">
      <c r="D1793" s="16"/>
      <c r="E1793" s="17"/>
      <c r="F1793" s="17"/>
      <c r="G1793" s="17"/>
    </row>
    <row r="1794" spans="4:7">
      <c r="D1794" s="16"/>
      <c r="E1794" s="17"/>
      <c r="F1794" s="17"/>
      <c r="G1794" s="17"/>
    </row>
    <row r="1795" spans="4:7">
      <c r="D1795" s="16"/>
      <c r="E1795" s="17"/>
      <c r="F1795" s="17"/>
      <c r="G1795" s="17"/>
    </row>
    <row r="1796" spans="4:7">
      <c r="D1796" s="16"/>
      <c r="E1796" s="17"/>
      <c r="F1796" s="17"/>
      <c r="G1796" s="17"/>
    </row>
    <row r="1797" spans="4:7">
      <c r="D1797" s="16"/>
      <c r="E1797" s="17"/>
      <c r="F1797" s="17"/>
      <c r="G1797" s="17"/>
    </row>
    <row r="1798" spans="4:7">
      <c r="D1798" s="16"/>
      <c r="E1798" s="17"/>
      <c r="F1798" s="17"/>
      <c r="G1798" s="17"/>
    </row>
    <row r="1799" spans="4:7">
      <c r="D1799" s="16"/>
      <c r="E1799" s="17"/>
      <c r="F1799" s="17"/>
      <c r="G1799" s="17"/>
    </row>
    <row r="1800" spans="4:7">
      <c r="D1800" s="16"/>
      <c r="E1800" s="17"/>
      <c r="F1800" s="17"/>
      <c r="G1800" s="17"/>
    </row>
    <row r="1801" spans="4:7">
      <c r="D1801" s="16"/>
      <c r="E1801" s="17"/>
      <c r="F1801" s="17"/>
      <c r="G1801" s="17"/>
    </row>
    <row r="1802" spans="4:7">
      <c r="D1802" s="16"/>
      <c r="E1802" s="17"/>
      <c r="F1802" s="17"/>
      <c r="G1802" s="17"/>
    </row>
    <row r="1803" spans="4:7">
      <c r="D1803" s="16"/>
      <c r="E1803" s="17"/>
      <c r="F1803" s="17"/>
      <c r="G1803" s="17"/>
    </row>
    <row r="1804" spans="4:7">
      <c r="D1804" s="16"/>
      <c r="E1804" s="17"/>
      <c r="F1804" s="17"/>
      <c r="G1804" s="17"/>
    </row>
    <row r="1805" spans="4:7">
      <c r="D1805" s="16"/>
      <c r="E1805" s="17"/>
      <c r="F1805" s="17"/>
      <c r="G1805" s="17"/>
    </row>
    <row r="1806" spans="4:7">
      <c r="D1806" s="16"/>
      <c r="E1806" s="17"/>
      <c r="F1806" s="17"/>
      <c r="G1806" s="17"/>
    </row>
    <row r="1807" spans="4:7">
      <c r="D1807" s="16"/>
      <c r="E1807" s="17"/>
      <c r="F1807" s="17"/>
      <c r="G1807" s="17"/>
    </row>
    <row r="1808" spans="4:7">
      <c r="D1808" s="16"/>
      <c r="E1808" s="17"/>
      <c r="F1808" s="17"/>
      <c r="G1808" s="17"/>
    </row>
    <row r="1809" spans="4:7">
      <c r="D1809" s="16"/>
      <c r="E1809" s="17"/>
      <c r="F1809" s="17"/>
      <c r="G1809" s="17"/>
    </row>
    <row r="1810" spans="4:7">
      <c r="D1810" s="16"/>
      <c r="E1810" s="17"/>
      <c r="F1810" s="17"/>
      <c r="G1810" s="17"/>
    </row>
    <row r="1811" spans="4:7">
      <c r="D1811" s="16"/>
      <c r="E1811" s="17"/>
      <c r="F1811" s="17"/>
      <c r="G1811" s="17"/>
    </row>
    <row r="1812" spans="4:7">
      <c r="D1812" s="16"/>
      <c r="E1812" s="17"/>
      <c r="F1812" s="17"/>
      <c r="G1812" s="17"/>
    </row>
    <row r="1813" spans="4:7">
      <c r="D1813" s="16"/>
      <c r="E1813" s="17"/>
      <c r="F1813" s="17"/>
      <c r="G1813" s="17"/>
    </row>
    <row r="1814" spans="4:7">
      <c r="D1814" s="16"/>
      <c r="E1814" s="17"/>
      <c r="F1814" s="17"/>
      <c r="G1814" s="17"/>
    </row>
    <row r="1815" spans="4:7">
      <c r="D1815" s="16"/>
      <c r="E1815" s="17"/>
      <c r="F1815" s="17"/>
      <c r="G1815" s="17"/>
    </row>
    <row r="1816" spans="4:7">
      <c r="D1816" s="16"/>
      <c r="E1816" s="17"/>
      <c r="F1816" s="17"/>
      <c r="G1816" s="17"/>
    </row>
    <row r="1817" spans="4:7">
      <c r="D1817" s="16"/>
      <c r="E1817" s="17"/>
      <c r="F1817" s="17"/>
      <c r="G1817" s="17"/>
    </row>
    <row r="1818" spans="4:7">
      <c r="D1818" s="16"/>
      <c r="E1818" s="17"/>
      <c r="F1818" s="17"/>
      <c r="G1818" s="17"/>
    </row>
    <row r="1819" spans="4:7">
      <c r="D1819" s="16"/>
      <c r="E1819" s="17"/>
      <c r="F1819" s="17"/>
      <c r="G1819" s="17"/>
    </row>
    <row r="1820" spans="4:7">
      <c r="D1820" s="16"/>
      <c r="E1820" s="17"/>
      <c r="F1820" s="17"/>
      <c r="G1820" s="17"/>
    </row>
    <row r="1821" spans="4:7">
      <c r="D1821" s="16"/>
      <c r="E1821" s="17"/>
      <c r="F1821" s="17"/>
      <c r="G1821" s="17"/>
    </row>
    <row r="1822" spans="4:7">
      <c r="D1822" s="16"/>
      <c r="E1822" s="17"/>
      <c r="F1822" s="17"/>
      <c r="G1822" s="17"/>
    </row>
    <row r="1823" spans="4:7">
      <c r="D1823" s="16"/>
      <c r="E1823" s="17"/>
      <c r="F1823" s="17"/>
      <c r="G1823" s="17"/>
    </row>
    <row r="1824" spans="4:7">
      <c r="D1824" s="16"/>
      <c r="E1824" s="17"/>
      <c r="F1824" s="17"/>
      <c r="G1824" s="17"/>
    </row>
    <row r="1825" spans="4:7">
      <c r="D1825" s="16"/>
      <c r="E1825" s="17"/>
      <c r="F1825" s="17"/>
      <c r="G1825" s="17"/>
    </row>
    <row r="1826" spans="4:7">
      <c r="D1826" s="16"/>
      <c r="E1826" s="17"/>
      <c r="F1826" s="17"/>
      <c r="G1826" s="17"/>
    </row>
    <row r="1827" spans="4:7">
      <c r="D1827" s="16"/>
      <c r="E1827" s="17"/>
      <c r="F1827" s="17"/>
      <c r="G1827" s="17"/>
    </row>
    <row r="1828" spans="4:7">
      <c r="D1828" s="16"/>
      <c r="E1828" s="17"/>
      <c r="F1828" s="17"/>
      <c r="G1828" s="17"/>
    </row>
    <row r="1829" spans="4:7">
      <c r="D1829" s="16"/>
      <c r="E1829" s="17"/>
      <c r="F1829" s="17"/>
      <c r="G1829" s="17"/>
    </row>
    <row r="1830" spans="4:7">
      <c r="D1830" s="16"/>
      <c r="E1830" s="17"/>
      <c r="F1830" s="17"/>
      <c r="G1830" s="17"/>
    </row>
    <row r="1831" spans="4:7">
      <c r="D1831" s="16"/>
      <c r="E1831" s="17"/>
      <c r="F1831" s="17"/>
      <c r="G1831" s="17"/>
    </row>
    <row r="1832" spans="4:7">
      <c r="D1832" s="16"/>
      <c r="E1832" s="17"/>
      <c r="F1832" s="17"/>
      <c r="G1832" s="17"/>
    </row>
    <row r="1833" spans="4:7">
      <c r="D1833" s="16"/>
      <c r="E1833" s="17"/>
      <c r="F1833" s="17"/>
      <c r="G1833" s="17"/>
    </row>
    <row r="1834" spans="4:7">
      <c r="D1834" s="16"/>
      <c r="E1834" s="17"/>
      <c r="F1834" s="17"/>
      <c r="G1834" s="17"/>
    </row>
    <row r="1835" spans="4:7">
      <c r="D1835" s="16"/>
      <c r="E1835" s="17"/>
      <c r="F1835" s="17"/>
      <c r="G1835" s="17"/>
    </row>
    <row r="1836" spans="4:7">
      <c r="D1836" s="16"/>
      <c r="E1836" s="17"/>
      <c r="F1836" s="17"/>
      <c r="G1836" s="17"/>
    </row>
    <row r="1837" spans="4:7">
      <c r="D1837" s="16"/>
      <c r="E1837" s="17"/>
      <c r="F1837" s="17"/>
      <c r="G1837" s="17"/>
    </row>
    <row r="1838" spans="4:7">
      <c r="D1838" s="16"/>
      <c r="E1838" s="17"/>
      <c r="F1838" s="17"/>
      <c r="G1838" s="17"/>
    </row>
    <row r="1839" spans="4:7">
      <c r="D1839" s="16"/>
      <c r="E1839" s="17"/>
      <c r="F1839" s="17"/>
      <c r="G1839" s="17"/>
    </row>
    <row r="1840" spans="4:7">
      <c r="D1840" s="16"/>
      <c r="E1840" s="17"/>
      <c r="F1840" s="17"/>
      <c r="G1840" s="17"/>
    </row>
    <row r="1841" spans="4:7">
      <c r="D1841" s="16"/>
      <c r="E1841" s="17"/>
      <c r="F1841" s="17"/>
      <c r="G1841" s="17"/>
    </row>
    <row r="1842" spans="4:7">
      <c r="D1842" s="16"/>
      <c r="E1842" s="17"/>
      <c r="F1842" s="17"/>
      <c r="G1842" s="17"/>
    </row>
    <row r="1843" spans="4:7">
      <c r="D1843" s="16"/>
      <c r="E1843" s="17"/>
      <c r="F1843" s="17"/>
      <c r="G1843" s="17"/>
    </row>
    <row r="1844" spans="4:7">
      <c r="D1844" s="16"/>
      <c r="E1844" s="17"/>
      <c r="F1844" s="17"/>
      <c r="G1844" s="17"/>
    </row>
    <row r="1845" spans="4:7">
      <c r="D1845" s="16"/>
      <c r="E1845" s="17"/>
      <c r="F1845" s="17"/>
      <c r="G1845" s="17"/>
    </row>
    <row r="1846" spans="4:7">
      <c r="D1846" s="16"/>
      <c r="E1846" s="17"/>
      <c r="F1846" s="17"/>
      <c r="G1846" s="17"/>
    </row>
    <row r="1847" spans="4:7">
      <c r="D1847" s="16"/>
      <c r="E1847" s="17"/>
      <c r="F1847" s="17"/>
      <c r="G1847" s="17"/>
    </row>
    <row r="1848" spans="4:7">
      <c r="D1848" s="16"/>
      <c r="E1848" s="17"/>
      <c r="F1848" s="17"/>
      <c r="G1848" s="17"/>
    </row>
    <row r="1849" spans="4:7">
      <c r="D1849" s="16"/>
      <c r="E1849" s="17"/>
      <c r="F1849" s="17"/>
      <c r="G1849" s="17"/>
    </row>
    <row r="1850" spans="4:7">
      <c r="D1850" s="16"/>
      <c r="E1850" s="17"/>
      <c r="F1850" s="17"/>
      <c r="G1850" s="17"/>
    </row>
    <row r="1851" spans="4:7">
      <c r="D1851" s="16"/>
      <c r="E1851" s="17"/>
      <c r="F1851" s="17"/>
      <c r="G1851" s="17"/>
    </row>
    <row r="1852" spans="4:7">
      <c r="D1852" s="16"/>
      <c r="E1852" s="17"/>
      <c r="F1852" s="17"/>
      <c r="G1852" s="17"/>
    </row>
    <row r="1853" spans="4:7">
      <c r="D1853" s="16"/>
      <c r="E1853" s="17"/>
      <c r="F1853" s="17"/>
      <c r="G1853" s="17"/>
    </row>
    <row r="1854" spans="4:7">
      <c r="D1854" s="16"/>
      <c r="E1854" s="17"/>
      <c r="F1854" s="17"/>
      <c r="G1854" s="17"/>
    </row>
    <row r="1855" spans="4:7">
      <c r="D1855" s="16"/>
      <c r="E1855" s="17"/>
      <c r="F1855" s="17"/>
      <c r="G1855" s="17"/>
    </row>
    <row r="1856" spans="4:7">
      <c r="D1856" s="16"/>
      <c r="E1856" s="17"/>
      <c r="F1856" s="17"/>
      <c r="G1856" s="17"/>
    </row>
    <row r="1857" spans="4:7">
      <c r="D1857" s="16"/>
      <c r="E1857" s="17"/>
      <c r="F1857" s="17"/>
      <c r="G1857" s="17"/>
    </row>
    <row r="1858" spans="4:7">
      <c r="D1858" s="16"/>
      <c r="E1858" s="17"/>
      <c r="F1858" s="17"/>
      <c r="G1858" s="17"/>
    </row>
    <row r="1859" spans="4:7">
      <c r="D1859" s="16"/>
      <c r="E1859" s="17"/>
      <c r="F1859" s="17"/>
      <c r="G1859" s="17"/>
    </row>
    <row r="1860" spans="4:7">
      <c r="D1860" s="16"/>
      <c r="E1860" s="17"/>
      <c r="F1860" s="17"/>
      <c r="G1860" s="17"/>
    </row>
    <row r="1861" spans="4:7">
      <c r="D1861" s="16"/>
      <c r="E1861" s="17"/>
      <c r="F1861" s="17"/>
      <c r="G1861" s="17"/>
    </row>
    <row r="1862" spans="4:7">
      <c r="D1862" s="16"/>
      <c r="E1862" s="17"/>
      <c r="F1862" s="17"/>
      <c r="G1862" s="17"/>
    </row>
    <row r="1863" spans="4:7">
      <c r="D1863" s="16"/>
      <c r="E1863" s="17"/>
      <c r="F1863" s="17"/>
      <c r="G1863" s="17"/>
    </row>
    <row r="1864" spans="4:7">
      <c r="D1864" s="16"/>
      <c r="E1864" s="17"/>
      <c r="F1864" s="17"/>
      <c r="G1864" s="17"/>
    </row>
    <row r="1865" spans="4:7">
      <c r="D1865" s="16"/>
      <c r="E1865" s="17"/>
      <c r="F1865" s="17"/>
      <c r="G1865" s="17"/>
    </row>
    <row r="1866" spans="4:7">
      <c r="D1866" s="16"/>
      <c r="E1866" s="17"/>
      <c r="F1866" s="17"/>
      <c r="G1866" s="17"/>
    </row>
    <row r="1867" spans="4:7">
      <c r="D1867" s="16"/>
      <c r="E1867" s="17"/>
      <c r="F1867" s="17"/>
      <c r="G1867" s="17"/>
    </row>
    <row r="1868" spans="4:7">
      <c r="D1868" s="16"/>
      <c r="E1868" s="17"/>
      <c r="F1868" s="17"/>
      <c r="G1868" s="17"/>
    </row>
    <row r="1869" spans="4:7">
      <c r="D1869" s="16"/>
      <c r="E1869" s="17"/>
      <c r="F1869" s="17"/>
      <c r="G1869" s="17"/>
    </row>
    <row r="1870" spans="4:7">
      <c r="D1870" s="16"/>
      <c r="E1870" s="17"/>
      <c r="F1870" s="17"/>
      <c r="G1870" s="17"/>
    </row>
    <row r="1871" spans="4:7">
      <c r="D1871" s="16"/>
      <c r="E1871" s="17"/>
      <c r="F1871" s="17"/>
      <c r="G1871" s="17"/>
    </row>
    <row r="1872" spans="4:7">
      <c r="D1872" s="16"/>
      <c r="E1872" s="17"/>
      <c r="F1872" s="17"/>
      <c r="G1872" s="17"/>
    </row>
    <row r="1873" spans="4:7">
      <c r="D1873" s="16"/>
      <c r="E1873" s="17"/>
      <c r="F1873" s="17"/>
      <c r="G1873" s="17"/>
    </row>
    <row r="1874" spans="4:7">
      <c r="D1874" s="16"/>
      <c r="E1874" s="17"/>
      <c r="F1874" s="17"/>
      <c r="G1874" s="17"/>
    </row>
    <row r="1875" spans="4:7">
      <c r="D1875" s="16"/>
      <c r="E1875" s="17"/>
      <c r="F1875" s="17"/>
      <c r="G1875" s="17"/>
    </row>
    <row r="1876" spans="4:7">
      <c r="D1876" s="16"/>
      <c r="E1876" s="17"/>
      <c r="F1876" s="17"/>
      <c r="G1876" s="17"/>
    </row>
    <row r="1877" spans="4:7">
      <c r="D1877" s="16"/>
      <c r="E1877" s="17"/>
      <c r="F1877" s="17"/>
      <c r="G1877" s="17"/>
    </row>
    <row r="1878" spans="4:7">
      <c r="D1878" s="16"/>
      <c r="E1878" s="17"/>
      <c r="F1878" s="17"/>
      <c r="G1878" s="17"/>
    </row>
    <row r="1879" spans="4:7">
      <c r="D1879" s="16"/>
      <c r="E1879" s="17"/>
      <c r="F1879" s="17"/>
      <c r="G1879" s="17"/>
    </row>
    <row r="1880" spans="4:7">
      <c r="D1880" s="16"/>
      <c r="E1880" s="17"/>
      <c r="F1880" s="17"/>
      <c r="G1880" s="17"/>
    </row>
    <row r="1881" spans="4:7">
      <c r="D1881" s="16"/>
      <c r="E1881" s="17"/>
      <c r="F1881" s="17"/>
      <c r="G1881" s="17"/>
    </row>
    <row r="1882" spans="4:7">
      <c r="D1882" s="16"/>
      <c r="E1882" s="17"/>
      <c r="F1882" s="17"/>
      <c r="G1882" s="17"/>
    </row>
    <row r="1883" spans="4:7">
      <c r="D1883" s="16"/>
      <c r="E1883" s="17"/>
      <c r="F1883" s="17"/>
      <c r="G1883" s="17"/>
    </row>
    <row r="1884" spans="4:7">
      <c r="D1884" s="16"/>
      <c r="E1884" s="17"/>
      <c r="F1884" s="17"/>
      <c r="G1884" s="17"/>
    </row>
    <row r="1885" spans="4:7">
      <c r="D1885" s="16"/>
      <c r="E1885" s="17"/>
      <c r="F1885" s="17"/>
      <c r="G1885" s="17"/>
    </row>
    <row r="1886" spans="4:7">
      <c r="D1886" s="16"/>
      <c r="E1886" s="17"/>
      <c r="F1886" s="17"/>
      <c r="G1886" s="17"/>
    </row>
    <row r="1887" spans="4:7">
      <c r="D1887" s="16"/>
      <c r="E1887" s="17"/>
      <c r="F1887" s="17"/>
      <c r="G1887" s="17"/>
    </row>
    <row r="1888" spans="4:7">
      <c r="D1888" s="16"/>
      <c r="E1888" s="17"/>
      <c r="F1888" s="17"/>
      <c r="G1888" s="17"/>
    </row>
    <row r="1889" spans="4:7">
      <c r="D1889" s="16"/>
      <c r="E1889" s="17"/>
      <c r="F1889" s="17"/>
      <c r="G1889" s="17"/>
    </row>
    <row r="1890" spans="4:7">
      <c r="D1890" s="16"/>
      <c r="E1890" s="17"/>
      <c r="F1890" s="17"/>
      <c r="G1890" s="17"/>
    </row>
    <row r="1891" spans="4:7">
      <c r="D1891" s="16"/>
      <c r="E1891" s="17"/>
      <c r="F1891" s="17"/>
      <c r="G1891" s="17"/>
    </row>
    <row r="1892" spans="4:7">
      <c r="D1892" s="16"/>
      <c r="E1892" s="17"/>
      <c r="F1892" s="17"/>
      <c r="G1892" s="17"/>
    </row>
    <row r="1893" spans="4:7">
      <c r="D1893" s="16"/>
      <c r="E1893" s="17"/>
      <c r="F1893" s="17"/>
      <c r="G1893" s="17"/>
    </row>
    <row r="1894" spans="4:7">
      <c r="D1894" s="16"/>
      <c r="E1894" s="17"/>
      <c r="F1894" s="17"/>
      <c r="G1894" s="17"/>
    </row>
    <row r="1895" spans="4:7">
      <c r="D1895" s="16"/>
      <c r="E1895" s="17"/>
      <c r="F1895" s="17"/>
      <c r="G1895" s="17"/>
    </row>
    <row r="1896" spans="4:7">
      <c r="D1896" s="16"/>
      <c r="E1896" s="17"/>
      <c r="F1896" s="17"/>
      <c r="G1896" s="17"/>
    </row>
    <row r="1897" spans="4:7">
      <c r="D1897" s="16"/>
      <c r="E1897" s="17"/>
      <c r="F1897" s="17"/>
      <c r="G1897" s="17"/>
    </row>
    <row r="1898" spans="4:7">
      <c r="D1898" s="16"/>
      <c r="E1898" s="17"/>
      <c r="F1898" s="17"/>
      <c r="G1898" s="17"/>
    </row>
    <row r="1899" spans="4:7">
      <c r="D1899" s="16"/>
      <c r="E1899" s="17"/>
      <c r="F1899" s="17"/>
      <c r="G1899" s="17"/>
    </row>
    <row r="1900" spans="4:7">
      <c r="D1900" s="16"/>
      <c r="E1900" s="17"/>
      <c r="F1900" s="17"/>
      <c r="G1900" s="17"/>
    </row>
    <row r="1901" spans="4:7">
      <c r="D1901" s="16"/>
      <c r="E1901" s="17"/>
      <c r="F1901" s="17"/>
      <c r="G1901" s="17"/>
    </row>
    <row r="1902" spans="4:7">
      <c r="D1902" s="16"/>
      <c r="E1902" s="17"/>
      <c r="F1902" s="17"/>
      <c r="G1902" s="17"/>
    </row>
    <row r="1903" spans="4:7">
      <c r="D1903" s="16"/>
      <c r="E1903" s="17"/>
      <c r="F1903" s="17"/>
      <c r="G1903" s="17"/>
    </row>
    <row r="1904" spans="4:7">
      <c r="D1904" s="16"/>
      <c r="E1904" s="17"/>
      <c r="F1904" s="17"/>
      <c r="G1904" s="17"/>
    </row>
    <row r="1905" spans="4:7">
      <c r="D1905" s="16"/>
      <c r="E1905" s="17"/>
      <c r="F1905" s="17"/>
      <c r="G1905" s="17"/>
    </row>
    <row r="1906" spans="4:7">
      <c r="D1906" s="16"/>
      <c r="E1906" s="17"/>
      <c r="F1906" s="17"/>
      <c r="G1906" s="17"/>
    </row>
    <row r="1907" spans="4:7">
      <c r="D1907" s="16"/>
      <c r="E1907" s="17"/>
      <c r="F1907" s="17"/>
      <c r="G1907" s="17"/>
    </row>
    <row r="1908" spans="4:7">
      <c r="D1908" s="16"/>
      <c r="E1908" s="17"/>
      <c r="F1908" s="17"/>
      <c r="G1908" s="17"/>
    </row>
    <row r="1909" spans="4:7">
      <c r="D1909" s="16"/>
      <c r="E1909" s="17"/>
      <c r="F1909" s="17"/>
      <c r="G1909" s="17"/>
    </row>
    <row r="1910" spans="4:7">
      <c r="D1910" s="16"/>
      <c r="E1910" s="17"/>
      <c r="F1910" s="17"/>
      <c r="G1910" s="17"/>
    </row>
    <row r="1911" spans="4:7">
      <c r="D1911" s="16"/>
      <c r="E1911" s="17"/>
      <c r="F1911" s="17"/>
      <c r="G1911" s="17"/>
    </row>
    <row r="1912" spans="4:7">
      <c r="D1912" s="16"/>
      <c r="E1912" s="17"/>
      <c r="F1912" s="17"/>
      <c r="G1912" s="17"/>
    </row>
    <row r="1913" spans="4:7">
      <c r="D1913" s="16"/>
      <c r="E1913" s="17"/>
      <c r="F1913" s="17"/>
      <c r="G1913" s="17"/>
    </row>
    <row r="1914" spans="4:7">
      <c r="D1914" s="16"/>
      <c r="E1914" s="17"/>
      <c r="F1914" s="17"/>
      <c r="G1914" s="17"/>
    </row>
    <row r="1915" spans="4:7">
      <c r="D1915" s="16"/>
      <c r="E1915" s="17"/>
      <c r="F1915" s="17"/>
      <c r="G1915" s="17"/>
    </row>
    <row r="1916" spans="4:7">
      <c r="D1916" s="16"/>
      <c r="E1916" s="17"/>
      <c r="F1916" s="17"/>
      <c r="G1916" s="17"/>
    </row>
    <row r="1917" spans="4:7">
      <c r="D1917" s="16"/>
      <c r="E1917" s="17"/>
      <c r="F1917" s="17"/>
      <c r="G1917" s="17"/>
    </row>
    <row r="1918" spans="4:7">
      <c r="D1918" s="16"/>
      <c r="E1918" s="17"/>
      <c r="F1918" s="17"/>
      <c r="G1918" s="17"/>
    </row>
    <row r="1919" spans="4:7">
      <c r="D1919" s="16"/>
      <c r="E1919" s="17"/>
      <c r="F1919" s="17"/>
      <c r="G1919" s="17"/>
    </row>
    <row r="1920" spans="4:7">
      <c r="D1920" s="16"/>
      <c r="E1920" s="17"/>
      <c r="F1920" s="17"/>
      <c r="G1920" s="17"/>
    </row>
    <row r="1921" spans="4:7">
      <c r="D1921" s="16"/>
      <c r="E1921" s="17"/>
      <c r="F1921" s="17"/>
      <c r="G1921" s="17"/>
    </row>
    <row r="1922" spans="4:7">
      <c r="D1922" s="16"/>
      <c r="E1922" s="17"/>
      <c r="F1922" s="17"/>
      <c r="G1922" s="17"/>
    </row>
    <row r="1923" spans="4:7">
      <c r="D1923" s="16"/>
      <c r="E1923" s="17"/>
      <c r="F1923" s="17"/>
      <c r="G1923" s="17"/>
    </row>
    <row r="1924" spans="4:7">
      <c r="D1924" s="16"/>
      <c r="E1924" s="17"/>
      <c r="F1924" s="17"/>
      <c r="G1924" s="17"/>
    </row>
    <row r="1925" spans="4:7">
      <c r="D1925" s="16"/>
      <c r="E1925" s="17"/>
      <c r="F1925" s="17"/>
      <c r="G1925" s="17"/>
    </row>
    <row r="1926" spans="4:7">
      <c r="D1926" s="16"/>
      <c r="E1926" s="17"/>
      <c r="F1926" s="17"/>
      <c r="G1926" s="17"/>
    </row>
    <row r="1927" spans="4:7">
      <c r="D1927" s="16"/>
      <c r="E1927" s="17"/>
      <c r="F1927" s="17"/>
      <c r="G1927" s="17"/>
    </row>
    <row r="1928" spans="4:7">
      <c r="D1928" s="16"/>
      <c r="E1928" s="17"/>
      <c r="F1928" s="17"/>
      <c r="G1928" s="17"/>
    </row>
    <row r="1929" spans="4:7">
      <c r="D1929" s="16"/>
      <c r="E1929" s="17"/>
      <c r="F1929" s="17"/>
      <c r="G1929" s="17"/>
    </row>
    <row r="1930" spans="4:7">
      <c r="D1930" s="16"/>
      <c r="E1930" s="17"/>
      <c r="F1930" s="17"/>
      <c r="G1930" s="17"/>
    </row>
    <row r="1931" spans="4:7">
      <c r="D1931" s="16"/>
      <c r="E1931" s="17"/>
      <c r="F1931" s="17"/>
      <c r="G1931" s="17"/>
    </row>
    <row r="1932" spans="4:7">
      <c r="D1932" s="16"/>
      <c r="E1932" s="17"/>
      <c r="F1932" s="17"/>
      <c r="G1932" s="17"/>
    </row>
    <row r="1933" spans="4:7">
      <c r="D1933" s="16"/>
      <c r="E1933" s="17"/>
      <c r="F1933" s="17"/>
      <c r="G1933" s="17"/>
    </row>
    <row r="1934" spans="4:7">
      <c r="D1934" s="16"/>
      <c r="E1934" s="17"/>
      <c r="F1934" s="17"/>
      <c r="G1934" s="17"/>
    </row>
    <row r="1935" spans="4:7">
      <c r="D1935" s="16"/>
      <c r="E1935" s="17"/>
      <c r="F1935" s="17"/>
      <c r="G1935" s="17"/>
    </row>
    <row r="1936" spans="4:7">
      <c r="D1936" s="16"/>
      <c r="E1936" s="17"/>
      <c r="F1936" s="17"/>
      <c r="G1936" s="17"/>
    </row>
    <row r="1937" spans="4:7">
      <c r="D1937" s="16"/>
      <c r="E1937" s="17"/>
      <c r="F1937" s="17"/>
      <c r="G1937" s="17"/>
    </row>
    <row r="1938" spans="4:7">
      <c r="D1938" s="16"/>
      <c r="E1938" s="17"/>
      <c r="F1938" s="17"/>
      <c r="G1938" s="17"/>
    </row>
    <row r="1939" spans="4:7">
      <c r="D1939" s="16"/>
      <c r="E1939" s="17"/>
      <c r="F1939" s="17"/>
      <c r="G1939" s="17"/>
    </row>
    <row r="1940" spans="4:7">
      <c r="D1940" s="16"/>
      <c r="E1940" s="17"/>
      <c r="F1940" s="17"/>
      <c r="G1940" s="17"/>
    </row>
    <row r="1941" spans="4:7">
      <c r="D1941" s="16"/>
      <c r="E1941" s="17"/>
      <c r="F1941" s="17"/>
      <c r="G1941" s="17"/>
    </row>
    <row r="1942" spans="4:7">
      <c r="D1942" s="16"/>
      <c r="E1942" s="17"/>
      <c r="F1942" s="17"/>
      <c r="G1942" s="17"/>
    </row>
    <row r="1943" spans="4:7">
      <c r="D1943" s="16"/>
      <c r="E1943" s="17"/>
      <c r="F1943" s="17"/>
      <c r="G1943" s="17"/>
    </row>
    <row r="1944" spans="4:7">
      <c r="D1944" s="16"/>
      <c r="E1944" s="17"/>
      <c r="F1944" s="17"/>
      <c r="G1944" s="17"/>
    </row>
    <row r="1945" spans="4:7">
      <c r="D1945" s="16"/>
      <c r="E1945" s="17"/>
      <c r="F1945" s="17"/>
      <c r="G1945" s="17"/>
    </row>
    <row r="1946" spans="4:7">
      <c r="D1946" s="16"/>
      <c r="E1946" s="17"/>
      <c r="F1946" s="17"/>
      <c r="G1946" s="17"/>
    </row>
    <row r="1947" spans="4:7">
      <c r="D1947" s="16"/>
      <c r="E1947" s="17"/>
      <c r="F1947" s="17"/>
      <c r="G1947" s="17"/>
    </row>
    <row r="1948" spans="4:7">
      <c r="D1948" s="16"/>
      <c r="E1948" s="17"/>
      <c r="F1948" s="17"/>
      <c r="G1948" s="17"/>
    </row>
    <row r="1949" spans="4:7">
      <c r="D1949" s="16"/>
      <c r="E1949" s="17"/>
      <c r="F1949" s="17"/>
      <c r="G1949" s="17"/>
    </row>
    <row r="1950" spans="4:7">
      <c r="D1950" s="16"/>
      <c r="E1950" s="17"/>
      <c r="F1950" s="17"/>
      <c r="G1950" s="17"/>
    </row>
    <row r="1951" spans="4:7">
      <c r="D1951" s="16"/>
      <c r="E1951" s="17"/>
      <c r="F1951" s="17"/>
      <c r="G1951" s="17"/>
    </row>
    <row r="1952" spans="4:7">
      <c r="D1952" s="16"/>
      <c r="E1952" s="17"/>
      <c r="F1952" s="17"/>
      <c r="G1952" s="17"/>
    </row>
    <row r="1953" spans="4:7">
      <c r="D1953" s="16"/>
      <c r="E1953" s="17"/>
      <c r="F1953" s="17"/>
      <c r="G1953" s="17"/>
    </row>
    <row r="1954" spans="4:7">
      <c r="D1954" s="16"/>
      <c r="E1954" s="17"/>
      <c r="F1954" s="17"/>
      <c r="G1954" s="17"/>
    </row>
    <row r="1955" spans="4:7">
      <c r="D1955" s="16"/>
      <c r="E1955" s="17"/>
      <c r="F1955" s="17"/>
      <c r="G1955" s="17"/>
    </row>
    <row r="1956" spans="4:7">
      <c r="D1956" s="16"/>
      <c r="E1956" s="17"/>
      <c r="F1956" s="17"/>
      <c r="G1956" s="17"/>
    </row>
    <row r="1957" spans="4:7">
      <c r="D1957" s="16"/>
      <c r="E1957" s="17"/>
      <c r="F1957" s="17"/>
      <c r="G1957" s="17"/>
    </row>
    <row r="1958" spans="4:7">
      <c r="D1958" s="16"/>
      <c r="E1958" s="17"/>
      <c r="F1958" s="17"/>
      <c r="G1958" s="17"/>
    </row>
    <row r="1959" spans="4:7">
      <c r="D1959" s="16"/>
      <c r="E1959" s="17"/>
      <c r="F1959" s="17"/>
      <c r="G1959" s="17"/>
    </row>
    <row r="1960" spans="4:7">
      <c r="D1960" s="16"/>
      <c r="E1960" s="17"/>
      <c r="F1960" s="17"/>
      <c r="G1960" s="17"/>
    </row>
    <row r="1961" spans="4:7">
      <c r="D1961" s="16"/>
      <c r="E1961" s="17"/>
      <c r="F1961" s="17"/>
      <c r="G1961" s="17"/>
    </row>
    <row r="1962" spans="4:7">
      <c r="D1962" s="16"/>
      <c r="E1962" s="17"/>
      <c r="F1962" s="17"/>
      <c r="G1962" s="17"/>
    </row>
    <row r="1963" spans="4:7">
      <c r="D1963" s="16"/>
      <c r="E1963" s="17"/>
      <c r="F1963" s="17"/>
      <c r="G1963" s="17"/>
    </row>
    <row r="1964" spans="4:7">
      <c r="D1964" s="16"/>
      <c r="E1964" s="17"/>
      <c r="F1964" s="17"/>
      <c r="G1964" s="17"/>
    </row>
    <row r="1965" spans="4:7">
      <c r="D1965" s="16"/>
      <c r="E1965" s="17"/>
      <c r="F1965" s="17"/>
      <c r="G1965" s="17"/>
    </row>
    <row r="1966" spans="4:7">
      <c r="D1966" s="16"/>
      <c r="E1966" s="17"/>
      <c r="F1966" s="17"/>
      <c r="G1966" s="17"/>
    </row>
    <row r="1967" spans="4:7">
      <c r="D1967" s="16"/>
      <c r="E1967" s="17"/>
      <c r="F1967" s="17"/>
      <c r="G1967" s="17"/>
    </row>
    <row r="1968" spans="4:7">
      <c r="D1968" s="16"/>
      <c r="E1968" s="17"/>
      <c r="F1968" s="17"/>
      <c r="G1968" s="17"/>
    </row>
    <row r="1969" spans="4:7">
      <c r="D1969" s="16"/>
      <c r="E1969" s="17"/>
      <c r="F1969" s="17"/>
      <c r="G1969" s="17"/>
    </row>
    <row r="1970" spans="4:7">
      <c r="D1970" s="16"/>
      <c r="E1970" s="17"/>
      <c r="F1970" s="17"/>
      <c r="G1970" s="17"/>
    </row>
    <row r="1971" spans="4:7">
      <c r="D1971" s="16"/>
      <c r="E1971" s="17"/>
      <c r="F1971" s="17"/>
      <c r="G1971" s="17"/>
    </row>
    <row r="1972" spans="4:7">
      <c r="D1972" s="16"/>
      <c r="E1972" s="17"/>
      <c r="F1972" s="17"/>
      <c r="G1972" s="17"/>
    </row>
    <row r="1973" spans="4:7">
      <c r="D1973" s="16"/>
      <c r="E1973" s="17"/>
      <c r="F1973" s="17"/>
      <c r="G1973" s="17"/>
    </row>
    <row r="1974" spans="4:7">
      <c r="D1974" s="16"/>
      <c r="E1974" s="17"/>
      <c r="F1974" s="17"/>
      <c r="G1974" s="17"/>
    </row>
    <row r="1975" spans="4:7">
      <c r="D1975" s="16"/>
      <c r="E1975" s="17"/>
      <c r="F1975" s="17"/>
      <c r="G1975" s="17"/>
    </row>
    <row r="1976" spans="4:7">
      <c r="D1976" s="16"/>
      <c r="E1976" s="17"/>
      <c r="F1976" s="17"/>
      <c r="G1976" s="17"/>
    </row>
    <row r="1977" spans="4:7">
      <c r="D1977" s="16"/>
      <c r="E1977" s="17"/>
      <c r="F1977" s="17"/>
      <c r="G1977" s="17"/>
    </row>
    <row r="1978" spans="4:7">
      <c r="D1978" s="16"/>
      <c r="E1978" s="17"/>
      <c r="F1978" s="17"/>
      <c r="G1978" s="17"/>
    </row>
    <row r="1979" spans="4:7">
      <c r="D1979" s="16"/>
      <c r="E1979" s="17"/>
      <c r="F1979" s="17"/>
      <c r="G1979" s="17"/>
    </row>
    <row r="1980" spans="4:7">
      <c r="D1980" s="16"/>
      <c r="E1980" s="17"/>
      <c r="F1980" s="17"/>
      <c r="G1980" s="17"/>
    </row>
    <row r="1981" spans="4:7">
      <c r="D1981" s="16"/>
      <c r="E1981" s="17"/>
      <c r="F1981" s="17"/>
      <c r="G1981" s="17"/>
    </row>
    <row r="1982" spans="4:7">
      <c r="D1982" s="16"/>
      <c r="E1982" s="17"/>
      <c r="F1982" s="17"/>
      <c r="G1982" s="17"/>
    </row>
    <row r="1983" spans="4:7">
      <c r="D1983" s="16"/>
      <c r="E1983" s="17"/>
      <c r="F1983" s="17"/>
      <c r="G1983" s="17"/>
    </row>
    <row r="1984" spans="4:7">
      <c r="D1984" s="16"/>
      <c r="E1984" s="17"/>
      <c r="F1984" s="17"/>
      <c r="G1984" s="17"/>
    </row>
    <row r="1985" spans="4:7">
      <c r="D1985" s="16"/>
      <c r="E1985" s="17"/>
      <c r="F1985" s="17"/>
      <c r="G1985" s="17"/>
    </row>
    <row r="1986" spans="4:7">
      <c r="D1986" s="16"/>
      <c r="E1986" s="17"/>
      <c r="F1986" s="17"/>
      <c r="G1986" s="17"/>
    </row>
    <row r="1987" spans="4:7">
      <c r="D1987" s="16"/>
      <c r="E1987" s="17"/>
      <c r="F1987" s="17"/>
      <c r="G1987" s="17"/>
    </row>
    <row r="1988" spans="4:7">
      <c r="D1988" s="16"/>
      <c r="E1988" s="17"/>
      <c r="F1988" s="17"/>
      <c r="G1988" s="17"/>
    </row>
    <row r="1989" spans="4:7">
      <c r="D1989" s="16"/>
      <c r="E1989" s="17"/>
      <c r="F1989" s="17"/>
      <c r="G1989" s="17"/>
    </row>
    <row r="1990" spans="4:7">
      <c r="D1990" s="16"/>
      <c r="E1990" s="17"/>
      <c r="F1990" s="17"/>
      <c r="G1990" s="17"/>
    </row>
    <row r="1991" spans="4:7">
      <c r="D1991" s="16"/>
      <c r="E1991" s="17"/>
      <c r="F1991" s="17"/>
      <c r="G1991" s="17"/>
    </row>
    <row r="1992" spans="4:7">
      <c r="D1992" s="16"/>
      <c r="E1992" s="17"/>
      <c r="F1992" s="17"/>
      <c r="G1992" s="17"/>
    </row>
    <row r="1993" spans="4:7">
      <c r="D1993" s="16"/>
      <c r="E1993" s="17"/>
      <c r="F1993" s="17"/>
      <c r="G1993" s="17"/>
    </row>
    <row r="1994" spans="4:7">
      <c r="D1994" s="16"/>
      <c r="E1994" s="17"/>
      <c r="F1994" s="17"/>
      <c r="G1994" s="17"/>
    </row>
    <row r="1995" spans="4:7">
      <c r="D1995" s="16"/>
      <c r="E1995" s="17"/>
      <c r="F1995" s="17"/>
      <c r="G1995" s="17"/>
    </row>
    <row r="1996" spans="4:7">
      <c r="D1996" s="16"/>
      <c r="E1996" s="17"/>
      <c r="F1996" s="17"/>
      <c r="G1996" s="17"/>
    </row>
    <row r="1997" spans="4:7">
      <c r="D1997" s="16"/>
      <c r="E1997" s="17"/>
      <c r="F1997" s="17"/>
      <c r="G1997" s="17"/>
    </row>
    <row r="1998" spans="4:7">
      <c r="D1998" s="16"/>
      <c r="E1998" s="17"/>
      <c r="F1998" s="17"/>
      <c r="G1998" s="17"/>
    </row>
    <row r="1999" spans="4:7">
      <c r="D1999" s="16"/>
      <c r="E1999" s="17"/>
      <c r="F1999" s="17"/>
      <c r="G1999" s="17"/>
    </row>
    <row r="2000" spans="4:7">
      <c r="D2000" s="16"/>
      <c r="E2000" s="17"/>
      <c r="F2000" s="17"/>
      <c r="G2000" s="17"/>
    </row>
    <row r="2001" spans="4:7">
      <c r="D2001" s="16"/>
      <c r="E2001" s="17"/>
      <c r="F2001" s="17"/>
      <c r="G2001" s="17"/>
    </row>
    <row r="2002" spans="4:7">
      <c r="D2002" s="16"/>
      <c r="E2002" s="17"/>
      <c r="F2002" s="17"/>
      <c r="G2002" s="17"/>
    </row>
    <row r="2003" spans="4:7">
      <c r="D2003" s="16"/>
      <c r="E2003" s="17"/>
      <c r="F2003" s="17"/>
      <c r="G2003" s="17"/>
    </row>
    <row r="2004" spans="4:7">
      <c r="D2004" s="16"/>
      <c r="E2004" s="17"/>
      <c r="F2004" s="17"/>
      <c r="G2004" s="17"/>
    </row>
    <row r="2005" spans="4:7">
      <c r="D2005" s="16"/>
      <c r="E2005" s="17"/>
      <c r="F2005" s="17"/>
      <c r="G2005" s="17"/>
    </row>
    <row r="2006" spans="4:7">
      <c r="D2006" s="16"/>
      <c r="E2006" s="17"/>
      <c r="F2006" s="17"/>
      <c r="G2006" s="17"/>
    </row>
    <row r="2007" spans="4:7">
      <c r="D2007" s="16"/>
      <c r="E2007" s="17"/>
      <c r="F2007" s="17"/>
      <c r="G2007" s="17"/>
    </row>
    <row r="2008" spans="4:7">
      <c r="D2008" s="16"/>
      <c r="E2008" s="17"/>
      <c r="F2008" s="17"/>
      <c r="G2008" s="17"/>
    </row>
    <row r="2009" spans="4:7">
      <c r="D2009" s="16"/>
      <c r="E2009" s="17"/>
      <c r="F2009" s="17"/>
      <c r="G2009" s="17"/>
    </row>
    <row r="2010" spans="4:7">
      <c r="D2010" s="16"/>
      <c r="E2010" s="17"/>
      <c r="F2010" s="17"/>
      <c r="G2010" s="17"/>
    </row>
    <row r="2011" spans="4:7">
      <c r="D2011" s="16"/>
      <c r="E2011" s="17"/>
      <c r="F2011" s="17"/>
      <c r="G2011" s="17"/>
    </row>
    <row r="2012" spans="4:7">
      <c r="D2012" s="16"/>
      <c r="E2012" s="17"/>
      <c r="F2012" s="17"/>
      <c r="G2012" s="17"/>
    </row>
    <row r="2013" spans="4:7">
      <c r="D2013" s="16"/>
      <c r="E2013" s="17"/>
      <c r="F2013" s="17"/>
      <c r="G2013" s="17"/>
    </row>
    <row r="2014" spans="4:7">
      <c r="D2014" s="16"/>
      <c r="E2014" s="17"/>
      <c r="F2014" s="17"/>
      <c r="G2014" s="17"/>
    </row>
    <row r="2015" spans="4:7">
      <c r="D2015" s="16"/>
      <c r="E2015" s="17"/>
      <c r="F2015" s="17"/>
      <c r="G2015" s="17"/>
    </row>
    <row r="2016" spans="4:7">
      <c r="D2016" s="16"/>
      <c r="E2016" s="17"/>
      <c r="F2016" s="17"/>
      <c r="G2016" s="17"/>
    </row>
    <row r="2017" spans="4:7">
      <c r="D2017" s="16"/>
      <c r="E2017" s="17"/>
      <c r="F2017" s="17"/>
      <c r="G2017" s="17"/>
    </row>
    <row r="2018" spans="4:7">
      <c r="D2018" s="16"/>
      <c r="E2018" s="17"/>
      <c r="F2018" s="17"/>
      <c r="G2018" s="17"/>
    </row>
    <row r="2019" spans="4:7">
      <c r="D2019" s="16"/>
      <c r="E2019" s="17"/>
      <c r="F2019" s="17"/>
      <c r="G2019" s="17"/>
    </row>
    <row r="2020" spans="4:7">
      <c r="D2020" s="16"/>
      <c r="E2020" s="17"/>
      <c r="F2020" s="17"/>
      <c r="G2020" s="17"/>
    </row>
    <row r="2021" spans="4:7">
      <c r="D2021" s="16"/>
      <c r="E2021" s="17"/>
      <c r="F2021" s="17"/>
      <c r="G2021" s="17"/>
    </row>
    <row r="2022" spans="4:7">
      <c r="D2022" s="16"/>
      <c r="E2022" s="17"/>
      <c r="F2022" s="17"/>
      <c r="G2022" s="17"/>
    </row>
    <row r="2023" spans="4:7">
      <c r="D2023" s="16"/>
      <c r="E2023" s="17"/>
      <c r="F2023" s="17"/>
      <c r="G2023" s="17"/>
    </row>
    <row r="2024" spans="4:7">
      <c r="D2024" s="16"/>
      <c r="E2024" s="17"/>
      <c r="F2024" s="17"/>
      <c r="G2024" s="17"/>
    </row>
    <row r="2025" spans="4:7">
      <c r="D2025" s="16"/>
      <c r="E2025" s="17"/>
      <c r="F2025" s="17"/>
      <c r="G2025" s="17"/>
    </row>
    <row r="2026" spans="4:7">
      <c r="D2026" s="16"/>
      <c r="E2026" s="17"/>
      <c r="F2026" s="17"/>
      <c r="G2026" s="17"/>
    </row>
    <row r="2027" spans="4:7">
      <c r="D2027" s="16"/>
      <c r="E2027" s="17"/>
      <c r="F2027" s="17"/>
      <c r="G2027" s="17"/>
    </row>
    <row r="2028" spans="4:7">
      <c r="D2028" s="16"/>
      <c r="E2028" s="17"/>
      <c r="F2028" s="17"/>
      <c r="G2028" s="17"/>
    </row>
    <row r="2029" spans="4:7">
      <c r="D2029" s="16"/>
      <c r="E2029" s="17"/>
      <c r="F2029" s="17"/>
      <c r="G2029" s="17"/>
    </row>
    <row r="2030" spans="4:7">
      <c r="D2030" s="16"/>
      <c r="E2030" s="17"/>
      <c r="F2030" s="17"/>
      <c r="G2030" s="17"/>
    </row>
    <row r="2031" spans="4:7">
      <c r="D2031" s="16"/>
      <c r="E2031" s="17"/>
      <c r="F2031" s="17"/>
      <c r="G2031" s="17"/>
    </row>
    <row r="2032" spans="4:7">
      <c r="D2032" s="16"/>
      <c r="E2032" s="17"/>
      <c r="F2032" s="17"/>
      <c r="G2032" s="17"/>
    </row>
    <row r="2033" spans="4:7">
      <c r="D2033" s="16"/>
      <c r="E2033" s="17"/>
      <c r="F2033" s="17"/>
      <c r="G2033" s="17"/>
    </row>
    <row r="2034" spans="4:7">
      <c r="D2034" s="16"/>
      <c r="E2034" s="17"/>
      <c r="F2034" s="17"/>
      <c r="G2034" s="17"/>
    </row>
    <row r="2035" spans="4:7">
      <c r="D2035" s="16"/>
      <c r="E2035" s="17"/>
      <c r="F2035" s="17"/>
      <c r="G2035" s="17"/>
    </row>
    <row r="2036" spans="4:7">
      <c r="D2036" s="16"/>
      <c r="E2036" s="17"/>
      <c r="F2036" s="17"/>
      <c r="G2036" s="17"/>
    </row>
    <row r="2037" spans="4:7">
      <c r="D2037" s="16"/>
      <c r="E2037" s="17"/>
      <c r="F2037" s="17"/>
      <c r="G2037" s="17"/>
    </row>
    <row r="2038" spans="4:7">
      <c r="D2038" s="16"/>
      <c r="E2038" s="17"/>
      <c r="F2038" s="17"/>
      <c r="G2038" s="17"/>
    </row>
    <row r="2039" spans="4:7">
      <c r="D2039" s="16"/>
      <c r="E2039" s="17"/>
      <c r="F2039" s="17"/>
      <c r="G2039" s="17"/>
    </row>
    <row r="2040" spans="4:7">
      <c r="D2040" s="16"/>
      <c r="E2040" s="17"/>
      <c r="F2040" s="17"/>
      <c r="G2040" s="17"/>
    </row>
    <row r="2041" spans="4:7">
      <c r="D2041" s="16"/>
      <c r="E2041" s="17"/>
      <c r="F2041" s="17"/>
      <c r="G2041" s="17"/>
    </row>
    <row r="2042" spans="4:7">
      <c r="D2042" s="16"/>
      <c r="E2042" s="17"/>
      <c r="F2042" s="17"/>
      <c r="G2042" s="17"/>
    </row>
    <row r="2043" spans="4:7">
      <c r="D2043" s="16"/>
      <c r="E2043" s="17"/>
      <c r="F2043" s="17"/>
      <c r="G2043" s="17"/>
    </row>
    <row r="2044" spans="4:7">
      <c r="D2044" s="16"/>
      <c r="E2044" s="17"/>
      <c r="F2044" s="17"/>
      <c r="G2044" s="17"/>
    </row>
    <row r="2045" spans="4:7">
      <c r="D2045" s="16"/>
      <c r="E2045" s="17"/>
      <c r="F2045" s="17"/>
      <c r="G2045" s="17"/>
    </row>
    <row r="2046" spans="4:7">
      <c r="D2046" s="16"/>
      <c r="E2046" s="17"/>
      <c r="F2046" s="17"/>
      <c r="G2046" s="17"/>
    </row>
    <row r="2047" spans="4:7">
      <c r="D2047" s="16"/>
      <c r="E2047" s="17"/>
      <c r="F2047" s="17"/>
      <c r="G2047" s="17"/>
    </row>
    <row r="2048" spans="4:7">
      <c r="D2048" s="16"/>
      <c r="E2048" s="17"/>
      <c r="F2048" s="17"/>
      <c r="G2048" s="17"/>
    </row>
    <row r="2049" spans="4:7">
      <c r="D2049" s="16"/>
      <c r="E2049" s="17"/>
      <c r="F2049" s="17"/>
      <c r="G2049" s="17"/>
    </row>
    <row r="2050" spans="4:7">
      <c r="D2050" s="16"/>
      <c r="E2050" s="17"/>
      <c r="F2050" s="17"/>
      <c r="G2050" s="17"/>
    </row>
    <row r="2051" spans="4:7">
      <c r="D2051" s="16"/>
      <c r="E2051" s="17"/>
      <c r="F2051" s="17"/>
      <c r="G2051" s="17"/>
    </row>
    <row r="2052" spans="4:7">
      <c r="D2052" s="16"/>
      <c r="E2052" s="17"/>
      <c r="F2052" s="17"/>
      <c r="G2052" s="17"/>
    </row>
    <row r="2053" spans="4:7">
      <c r="D2053" s="16"/>
      <c r="E2053" s="17"/>
      <c r="F2053" s="17"/>
      <c r="G2053" s="17"/>
    </row>
    <row r="2054" spans="4:7">
      <c r="D2054" s="16"/>
      <c r="E2054" s="17"/>
      <c r="F2054" s="17"/>
      <c r="G2054" s="17"/>
    </row>
    <row r="2055" spans="4:7">
      <c r="D2055" s="16"/>
      <c r="E2055" s="17"/>
      <c r="F2055" s="17"/>
      <c r="G2055" s="17"/>
    </row>
    <row r="2056" spans="4:7">
      <c r="D2056" s="16"/>
      <c r="E2056" s="17"/>
      <c r="F2056" s="17"/>
      <c r="G2056" s="17"/>
    </row>
    <row r="2057" spans="4:7">
      <c r="D2057" s="16"/>
      <c r="E2057" s="17"/>
      <c r="F2057" s="17"/>
      <c r="G2057" s="17"/>
    </row>
    <row r="2058" spans="4:7">
      <c r="D2058" s="16"/>
      <c r="E2058" s="17"/>
      <c r="F2058" s="17"/>
      <c r="G2058" s="17"/>
    </row>
    <row r="2059" spans="4:7">
      <c r="D2059" s="16"/>
      <c r="E2059" s="17"/>
      <c r="F2059" s="17"/>
      <c r="G2059" s="17"/>
    </row>
    <row r="2060" spans="4:7">
      <c r="D2060" s="16"/>
      <c r="E2060" s="17"/>
      <c r="F2060" s="17"/>
      <c r="G2060" s="17"/>
    </row>
    <row r="2061" spans="4:7">
      <c r="D2061" s="16"/>
      <c r="E2061" s="17"/>
      <c r="F2061" s="17"/>
      <c r="G2061" s="17"/>
    </row>
    <row r="2062" spans="4:7">
      <c r="D2062" s="16"/>
      <c r="E2062" s="17"/>
      <c r="F2062" s="17"/>
      <c r="G2062" s="17"/>
    </row>
    <row r="2063" spans="4:7">
      <c r="D2063" s="16"/>
      <c r="E2063" s="17"/>
      <c r="F2063" s="17"/>
      <c r="G2063" s="17"/>
    </row>
    <row r="2064" spans="4:7">
      <c r="D2064" s="16"/>
      <c r="E2064" s="17"/>
      <c r="F2064" s="17"/>
      <c r="G2064" s="17"/>
    </row>
    <row r="2065" spans="4:7">
      <c r="D2065" s="16"/>
      <c r="E2065" s="17"/>
      <c r="F2065" s="17"/>
      <c r="G2065" s="17"/>
    </row>
    <row r="2066" spans="4:7">
      <c r="D2066" s="16"/>
      <c r="E2066" s="17"/>
      <c r="F2066" s="17"/>
      <c r="G2066" s="17"/>
    </row>
    <row r="2067" spans="4:7">
      <c r="D2067" s="16"/>
      <c r="E2067" s="17"/>
      <c r="F2067" s="17"/>
      <c r="G2067" s="17"/>
    </row>
    <row r="2068" spans="4:7">
      <c r="D2068" s="16"/>
      <c r="E2068" s="17"/>
      <c r="F2068" s="17"/>
      <c r="G2068" s="17"/>
    </row>
    <row r="2069" spans="4:7">
      <c r="D2069" s="16"/>
      <c r="E2069" s="17"/>
      <c r="F2069" s="17"/>
      <c r="G2069" s="17"/>
    </row>
    <row r="2070" spans="4:7">
      <c r="D2070" s="16"/>
      <c r="E2070" s="17"/>
      <c r="F2070" s="17"/>
      <c r="G2070" s="17"/>
    </row>
    <row r="2071" spans="4:7">
      <c r="D2071" s="16"/>
      <c r="E2071" s="17"/>
      <c r="F2071" s="17"/>
      <c r="G2071" s="17"/>
    </row>
    <row r="2072" spans="4:7">
      <c r="D2072" s="16"/>
      <c r="E2072" s="17"/>
      <c r="F2072" s="17"/>
      <c r="G2072" s="17"/>
    </row>
    <row r="2073" spans="4:7">
      <c r="D2073" s="16"/>
      <c r="E2073" s="17"/>
      <c r="F2073" s="17"/>
      <c r="G2073" s="17"/>
    </row>
    <row r="2074" spans="4:7">
      <c r="D2074" s="16"/>
      <c r="E2074" s="17"/>
      <c r="F2074" s="17"/>
      <c r="G2074" s="17"/>
    </row>
    <row r="2075" spans="4:7">
      <c r="D2075" s="16"/>
      <c r="E2075" s="17"/>
      <c r="F2075" s="17"/>
      <c r="G2075" s="17"/>
    </row>
    <row r="2076" spans="4:7">
      <c r="D2076" s="16"/>
      <c r="E2076" s="17"/>
      <c r="F2076" s="17"/>
      <c r="G2076" s="17"/>
    </row>
    <row r="2077" spans="4:7">
      <c r="D2077" s="16"/>
      <c r="E2077" s="17"/>
      <c r="F2077" s="17"/>
      <c r="G2077" s="17"/>
    </row>
    <row r="2078" spans="4:7">
      <c r="D2078" s="16"/>
      <c r="E2078" s="17"/>
      <c r="F2078" s="17"/>
      <c r="G2078" s="17"/>
    </row>
    <row r="2079" spans="4:7">
      <c r="D2079" s="16"/>
      <c r="E2079" s="17"/>
      <c r="F2079" s="17"/>
      <c r="G2079" s="17"/>
    </row>
    <row r="2080" spans="4:7">
      <c r="D2080" s="16"/>
      <c r="E2080" s="17"/>
      <c r="F2080" s="17"/>
      <c r="G2080" s="17"/>
    </row>
    <row r="2081" spans="4:7">
      <c r="D2081" s="16"/>
      <c r="E2081" s="17"/>
      <c r="F2081" s="17"/>
      <c r="G2081" s="17"/>
    </row>
    <row r="2082" spans="4:7">
      <c r="D2082" s="16"/>
      <c r="E2082" s="17"/>
      <c r="F2082" s="17"/>
      <c r="G2082" s="17"/>
    </row>
    <row r="2083" spans="4:7">
      <c r="D2083" s="16"/>
      <c r="E2083" s="17"/>
      <c r="F2083" s="17"/>
      <c r="G2083" s="17"/>
    </row>
    <row r="2084" spans="4:7">
      <c r="D2084" s="16"/>
      <c r="E2084" s="17"/>
      <c r="F2084" s="17"/>
      <c r="G2084" s="17"/>
    </row>
    <row r="2085" spans="4:7">
      <c r="D2085" s="16"/>
      <c r="E2085" s="17"/>
      <c r="F2085" s="17"/>
      <c r="G2085" s="17"/>
    </row>
    <row r="2086" spans="4:7">
      <c r="D2086" s="16"/>
      <c r="E2086" s="17"/>
      <c r="F2086" s="17"/>
      <c r="G2086" s="17"/>
    </row>
    <row r="2087" spans="4:7">
      <c r="D2087" s="16"/>
      <c r="E2087" s="17"/>
      <c r="F2087" s="17"/>
      <c r="G2087" s="17"/>
    </row>
    <row r="2088" spans="4:7">
      <c r="D2088" s="16"/>
      <c r="E2088" s="17"/>
      <c r="F2088" s="17"/>
      <c r="G2088" s="17"/>
    </row>
    <row r="2089" spans="4:7">
      <c r="D2089" s="16"/>
      <c r="E2089" s="17"/>
      <c r="F2089" s="17"/>
      <c r="G2089" s="17"/>
    </row>
    <row r="2090" spans="4:7">
      <c r="D2090" s="16"/>
      <c r="E2090" s="17"/>
      <c r="F2090" s="17"/>
      <c r="G2090" s="17"/>
    </row>
    <row r="2091" spans="4:7">
      <c r="D2091" s="16"/>
      <c r="E2091" s="17"/>
      <c r="F2091" s="17"/>
      <c r="G2091" s="17"/>
    </row>
    <row r="2092" spans="4:7">
      <c r="D2092" s="16"/>
      <c r="E2092" s="17"/>
      <c r="F2092" s="17"/>
      <c r="G2092" s="17"/>
    </row>
    <row r="2093" spans="4:7">
      <c r="D2093" s="16"/>
      <c r="E2093" s="17"/>
      <c r="F2093" s="17"/>
      <c r="G2093" s="17"/>
    </row>
    <row r="2094" spans="4:7">
      <c r="D2094" s="16"/>
      <c r="E2094" s="17"/>
      <c r="F2094" s="17"/>
      <c r="G2094" s="17"/>
    </row>
    <row r="2095" spans="4:7">
      <c r="D2095" s="16"/>
      <c r="E2095" s="17"/>
      <c r="F2095" s="17"/>
      <c r="G2095" s="17"/>
    </row>
    <row r="2096" spans="4:7">
      <c r="D2096" s="16"/>
      <c r="E2096" s="17"/>
      <c r="F2096" s="17"/>
      <c r="G2096" s="17"/>
    </row>
    <row r="2097" spans="4:7">
      <c r="D2097" s="16"/>
      <c r="E2097" s="17"/>
      <c r="F2097" s="17"/>
      <c r="G2097" s="17"/>
    </row>
    <row r="2098" spans="4:7">
      <c r="D2098" s="16"/>
      <c r="E2098" s="17"/>
      <c r="F2098" s="17"/>
      <c r="G2098" s="17"/>
    </row>
    <row r="2099" spans="4:7">
      <c r="D2099" s="16"/>
      <c r="E2099" s="17"/>
      <c r="F2099" s="17"/>
      <c r="G2099" s="17"/>
    </row>
    <row r="2100" spans="4:7">
      <c r="D2100" s="16"/>
      <c r="E2100" s="17"/>
      <c r="F2100" s="17"/>
      <c r="G2100" s="17"/>
    </row>
    <row r="2101" spans="4:7">
      <c r="D2101" s="16"/>
      <c r="E2101" s="17"/>
      <c r="F2101" s="17"/>
      <c r="G2101" s="17"/>
    </row>
    <row r="2102" spans="4:7">
      <c r="D2102" s="16"/>
      <c r="E2102" s="17"/>
      <c r="F2102" s="17"/>
      <c r="G2102" s="17"/>
    </row>
    <row r="2103" spans="4:7">
      <c r="D2103" s="16"/>
      <c r="E2103" s="17"/>
      <c r="F2103" s="17"/>
      <c r="G2103" s="17"/>
    </row>
    <row r="2104" spans="4:7">
      <c r="D2104" s="16"/>
      <c r="E2104" s="17"/>
      <c r="F2104" s="17"/>
      <c r="G2104" s="17"/>
    </row>
    <row r="2105" spans="4:7">
      <c r="D2105" s="16"/>
      <c r="E2105" s="17"/>
      <c r="F2105" s="17"/>
      <c r="G2105" s="17"/>
    </row>
    <row r="2106" spans="4:7">
      <c r="D2106" s="16"/>
      <c r="E2106" s="17"/>
      <c r="F2106" s="17"/>
      <c r="G2106" s="17"/>
    </row>
    <row r="2107" spans="4:7">
      <c r="D2107" s="16"/>
      <c r="E2107" s="17"/>
      <c r="F2107" s="17"/>
      <c r="G2107" s="17"/>
    </row>
    <row r="2108" spans="4:7">
      <c r="D2108" s="16"/>
      <c r="E2108" s="17"/>
      <c r="F2108" s="17"/>
      <c r="G2108" s="17"/>
    </row>
    <row r="2109" spans="4:7">
      <c r="D2109" s="16"/>
      <c r="E2109" s="17"/>
      <c r="F2109" s="17"/>
      <c r="G2109" s="17"/>
    </row>
    <row r="2110" spans="4:7">
      <c r="D2110" s="16"/>
      <c r="E2110" s="17"/>
      <c r="F2110" s="17"/>
      <c r="G2110" s="17"/>
    </row>
    <row r="2111" spans="4:7">
      <c r="D2111" s="16"/>
      <c r="E2111" s="17"/>
      <c r="F2111" s="17"/>
      <c r="G2111" s="17"/>
    </row>
    <row r="2112" spans="4:7">
      <c r="D2112" s="16"/>
      <c r="E2112" s="17"/>
      <c r="F2112" s="17"/>
      <c r="G2112" s="17"/>
    </row>
    <row r="2113" spans="4:7">
      <c r="D2113" s="16"/>
      <c r="E2113" s="17"/>
      <c r="F2113" s="17"/>
      <c r="G2113" s="17"/>
    </row>
    <row r="2114" spans="4:7">
      <c r="D2114" s="16"/>
      <c r="E2114" s="17"/>
      <c r="F2114" s="17"/>
      <c r="G2114" s="17"/>
    </row>
    <row r="2115" spans="4:7">
      <c r="D2115" s="16"/>
      <c r="E2115" s="17"/>
      <c r="F2115" s="17"/>
      <c r="G2115" s="17"/>
    </row>
    <row r="2116" spans="4:7">
      <c r="D2116" s="16"/>
      <c r="E2116" s="17"/>
      <c r="F2116" s="17"/>
      <c r="G2116" s="17"/>
    </row>
    <row r="2117" spans="4:7">
      <c r="D2117" s="16"/>
      <c r="E2117" s="17"/>
      <c r="F2117" s="17"/>
      <c r="G2117" s="17"/>
    </row>
    <row r="2118" spans="4:7">
      <c r="D2118" s="16"/>
      <c r="E2118" s="17"/>
      <c r="F2118" s="17"/>
      <c r="G2118" s="17"/>
    </row>
    <row r="2119" spans="4:7">
      <c r="D2119" s="16"/>
      <c r="E2119" s="17"/>
      <c r="F2119" s="17"/>
      <c r="G2119" s="17"/>
    </row>
    <row r="2120" spans="4:7">
      <c r="D2120" s="16"/>
      <c r="E2120" s="17"/>
      <c r="F2120" s="17"/>
      <c r="G2120" s="17"/>
    </row>
    <row r="2121" spans="4:7">
      <c r="D2121" s="16"/>
      <c r="E2121" s="17"/>
      <c r="F2121" s="17"/>
      <c r="G2121" s="17"/>
    </row>
    <row r="2122" spans="4:7">
      <c r="D2122" s="16"/>
      <c r="E2122" s="17"/>
      <c r="F2122" s="17"/>
      <c r="G2122" s="17"/>
    </row>
    <row r="2123" spans="4:7">
      <c r="D2123" s="16"/>
      <c r="E2123" s="17"/>
      <c r="F2123" s="17"/>
      <c r="G2123" s="17"/>
    </row>
    <row r="2124" spans="4:7">
      <c r="D2124" s="16"/>
      <c r="E2124" s="17"/>
      <c r="F2124" s="17"/>
      <c r="G2124" s="17"/>
    </row>
    <row r="2125" spans="4:7">
      <c r="D2125" s="16"/>
      <c r="E2125" s="17"/>
      <c r="F2125" s="17"/>
      <c r="G2125" s="17"/>
    </row>
    <row r="2126" spans="4:7">
      <c r="D2126" s="16"/>
      <c r="E2126" s="17"/>
      <c r="F2126" s="17"/>
      <c r="G2126" s="17"/>
    </row>
    <row r="2127" spans="4:7">
      <c r="D2127" s="16"/>
      <c r="E2127" s="17"/>
      <c r="F2127" s="17"/>
      <c r="G2127" s="17"/>
    </row>
    <row r="2128" spans="4:7">
      <c r="D2128" s="16"/>
      <c r="E2128" s="17"/>
      <c r="F2128" s="17"/>
      <c r="G2128" s="17"/>
    </row>
    <row r="2129" spans="4:7">
      <c r="D2129" s="16"/>
      <c r="E2129" s="17"/>
      <c r="F2129" s="17"/>
      <c r="G2129" s="17"/>
    </row>
    <row r="2130" spans="4:7">
      <c r="D2130" s="16"/>
      <c r="E2130" s="17"/>
      <c r="F2130" s="17"/>
      <c r="G2130" s="17"/>
    </row>
    <row r="2131" spans="4:7">
      <c r="D2131" s="16"/>
      <c r="E2131" s="17"/>
      <c r="F2131" s="17"/>
      <c r="G2131" s="17"/>
    </row>
    <row r="2132" spans="4:7">
      <c r="D2132" s="16"/>
      <c r="E2132" s="17"/>
      <c r="F2132" s="17"/>
      <c r="G2132" s="17"/>
    </row>
    <row r="2133" spans="4:7">
      <c r="D2133" s="16"/>
      <c r="E2133" s="17"/>
      <c r="F2133" s="17"/>
      <c r="G2133" s="17"/>
    </row>
    <row r="2134" spans="4:7">
      <c r="D2134" s="16"/>
      <c r="E2134" s="17"/>
      <c r="F2134" s="17"/>
      <c r="G2134" s="17"/>
    </row>
    <row r="2135" spans="4:7">
      <c r="D2135" s="16"/>
      <c r="E2135" s="17"/>
      <c r="F2135" s="17"/>
      <c r="G2135" s="17"/>
    </row>
    <row r="2136" spans="4:7">
      <c r="D2136" s="16"/>
      <c r="E2136" s="17"/>
      <c r="F2136" s="17"/>
      <c r="G2136" s="17"/>
    </row>
    <row r="2137" spans="4:7">
      <c r="D2137" s="16"/>
      <c r="E2137" s="17"/>
      <c r="F2137" s="17"/>
      <c r="G2137" s="17"/>
    </row>
    <row r="2138" spans="4:7">
      <c r="D2138" s="16"/>
      <c r="E2138" s="17"/>
      <c r="F2138" s="17"/>
      <c r="G2138" s="17"/>
    </row>
    <row r="2139" spans="4:7">
      <c r="D2139" s="16"/>
      <c r="E2139" s="17"/>
      <c r="F2139" s="17"/>
      <c r="G2139" s="17"/>
    </row>
    <row r="2140" spans="4:7">
      <c r="D2140" s="16"/>
      <c r="E2140" s="17"/>
      <c r="F2140" s="17"/>
      <c r="G2140" s="17"/>
    </row>
    <row r="2141" spans="4:7">
      <c r="D2141" s="16"/>
      <c r="E2141" s="17"/>
      <c r="F2141" s="17"/>
      <c r="G2141" s="17"/>
    </row>
    <row r="2142" spans="4:7">
      <c r="D2142" s="16"/>
      <c r="E2142" s="17"/>
      <c r="F2142" s="17"/>
      <c r="G2142" s="17"/>
    </row>
    <row r="2143" spans="4:7">
      <c r="D2143" s="16"/>
      <c r="E2143" s="17"/>
      <c r="F2143" s="17"/>
      <c r="G2143" s="17"/>
    </row>
    <row r="2144" spans="4:7">
      <c r="D2144" s="16"/>
      <c r="E2144" s="17"/>
      <c r="F2144" s="17"/>
      <c r="G2144" s="17"/>
    </row>
    <row r="2145" spans="4:7">
      <c r="D2145" s="16"/>
      <c r="E2145" s="17"/>
      <c r="F2145" s="17"/>
      <c r="G2145" s="17"/>
    </row>
    <row r="2146" spans="4:7">
      <c r="D2146" s="16"/>
      <c r="E2146" s="17"/>
      <c r="F2146" s="17"/>
      <c r="G2146" s="17"/>
    </row>
    <row r="2147" spans="4:7">
      <c r="D2147" s="16"/>
      <c r="E2147" s="17"/>
      <c r="F2147" s="17"/>
      <c r="G2147" s="17"/>
    </row>
    <row r="2148" spans="4:7">
      <c r="D2148" s="16"/>
      <c r="E2148" s="17"/>
      <c r="F2148" s="17"/>
      <c r="G2148" s="17"/>
    </row>
    <row r="2149" spans="4:7">
      <c r="D2149" s="16"/>
      <c r="E2149" s="17"/>
      <c r="F2149" s="17"/>
      <c r="G2149" s="17"/>
    </row>
    <row r="2150" spans="4:7">
      <c r="D2150" s="16"/>
      <c r="E2150" s="17"/>
      <c r="F2150" s="17"/>
      <c r="G2150" s="17"/>
    </row>
    <row r="2151" spans="4:7">
      <c r="D2151" s="16"/>
      <c r="E2151" s="17"/>
      <c r="F2151" s="17"/>
      <c r="G2151" s="17"/>
    </row>
    <row r="2152" spans="4:7">
      <c r="D2152" s="16"/>
      <c r="E2152" s="17"/>
      <c r="F2152" s="17"/>
      <c r="G2152" s="17"/>
    </row>
    <row r="2153" spans="4:7">
      <c r="D2153" s="16"/>
      <c r="E2153" s="17"/>
      <c r="F2153" s="17"/>
      <c r="G2153" s="17"/>
    </row>
    <row r="2154" spans="4:7">
      <c r="D2154" s="16"/>
      <c r="E2154" s="17"/>
      <c r="F2154" s="17"/>
      <c r="G2154" s="17"/>
    </row>
    <row r="2155" spans="4:7">
      <c r="D2155" s="16"/>
      <c r="E2155" s="17"/>
      <c r="F2155" s="17"/>
      <c r="G2155" s="17"/>
    </row>
    <row r="2156" spans="4:7">
      <c r="D2156" s="16"/>
      <c r="E2156" s="17"/>
      <c r="F2156" s="17"/>
      <c r="G2156" s="17"/>
    </row>
    <row r="2157" spans="4:7">
      <c r="D2157" s="16"/>
      <c r="E2157" s="17"/>
      <c r="F2157" s="17"/>
      <c r="G2157" s="17"/>
    </row>
    <row r="2158" spans="4:7">
      <c r="D2158" s="16"/>
      <c r="E2158" s="17"/>
      <c r="F2158" s="17"/>
      <c r="G2158" s="17"/>
    </row>
    <row r="2159" spans="4:7">
      <c r="D2159" s="16"/>
      <c r="E2159" s="17"/>
      <c r="F2159" s="17"/>
      <c r="G2159" s="17"/>
    </row>
    <row r="2160" spans="4:7">
      <c r="D2160" s="16"/>
      <c r="E2160" s="17"/>
      <c r="F2160" s="17"/>
      <c r="G2160" s="17"/>
    </row>
    <row r="2161" spans="4:7">
      <c r="D2161" s="16"/>
      <c r="E2161" s="17"/>
      <c r="F2161" s="17"/>
      <c r="G2161" s="17"/>
    </row>
    <row r="2162" spans="4:7">
      <c r="D2162" s="16"/>
      <c r="E2162" s="17"/>
      <c r="F2162" s="17"/>
      <c r="G2162" s="17"/>
    </row>
    <row r="2163" spans="4:7">
      <c r="D2163" s="16"/>
      <c r="E2163" s="17"/>
      <c r="F2163" s="17"/>
      <c r="G2163" s="17"/>
    </row>
    <row r="2164" spans="4:7">
      <c r="D2164" s="16"/>
      <c r="E2164" s="17"/>
      <c r="F2164" s="17"/>
      <c r="G2164" s="17"/>
    </row>
    <row r="2165" spans="4:7">
      <c r="D2165" s="16"/>
      <c r="E2165" s="17"/>
      <c r="F2165" s="17"/>
      <c r="G2165" s="17"/>
    </row>
    <row r="2166" spans="4:7">
      <c r="D2166" s="16"/>
      <c r="E2166" s="17"/>
      <c r="F2166" s="17"/>
      <c r="G2166" s="17"/>
    </row>
    <row r="2167" spans="4:7">
      <c r="D2167" s="16"/>
      <c r="E2167" s="17"/>
      <c r="F2167" s="17"/>
      <c r="G2167" s="17"/>
    </row>
    <row r="2168" spans="4:7">
      <c r="D2168" s="16"/>
      <c r="E2168" s="17"/>
      <c r="F2168" s="17"/>
      <c r="G2168" s="17"/>
    </row>
    <row r="2169" spans="4:7">
      <c r="D2169" s="16"/>
      <c r="E2169" s="17"/>
      <c r="F2169" s="17"/>
      <c r="G2169" s="17"/>
    </row>
    <row r="2170" spans="4:7">
      <c r="D2170" s="16"/>
      <c r="E2170" s="17"/>
      <c r="F2170" s="17"/>
      <c r="G2170" s="17"/>
    </row>
    <row r="2171" spans="4:7">
      <c r="D2171" s="16"/>
      <c r="E2171" s="17"/>
      <c r="F2171" s="17"/>
      <c r="G2171" s="17"/>
    </row>
    <row r="2172" spans="4:7">
      <c r="D2172" s="16"/>
      <c r="E2172" s="17"/>
      <c r="F2172" s="17"/>
      <c r="G2172" s="17"/>
    </row>
    <row r="2173" spans="4:7">
      <c r="D2173" s="16"/>
      <c r="E2173" s="17"/>
      <c r="F2173" s="17"/>
      <c r="G2173" s="17"/>
    </row>
    <row r="2174" spans="4:7">
      <c r="D2174" s="16"/>
      <c r="E2174" s="17"/>
      <c r="F2174" s="17"/>
      <c r="G2174" s="17"/>
    </row>
    <row r="2175" spans="4:7">
      <c r="D2175" s="16"/>
      <c r="E2175" s="17"/>
      <c r="F2175" s="17"/>
      <c r="G2175" s="17"/>
    </row>
    <row r="2176" spans="4:7">
      <c r="D2176" s="16"/>
      <c r="E2176" s="17"/>
      <c r="F2176" s="17"/>
      <c r="G2176" s="17"/>
    </row>
    <row r="2177" spans="4:7">
      <c r="D2177" s="16"/>
      <c r="E2177" s="17"/>
      <c r="F2177" s="17"/>
      <c r="G2177" s="17"/>
    </row>
    <row r="2178" spans="4:7">
      <c r="D2178" s="16"/>
      <c r="E2178" s="17"/>
      <c r="F2178" s="17"/>
      <c r="G2178" s="17"/>
    </row>
    <row r="2179" spans="4:7">
      <c r="D2179" s="16"/>
      <c r="E2179" s="17"/>
      <c r="F2179" s="17"/>
      <c r="G2179" s="17"/>
    </row>
    <row r="2180" spans="4:7">
      <c r="D2180" s="16"/>
      <c r="E2180" s="17"/>
      <c r="F2180" s="17"/>
      <c r="G2180" s="17"/>
    </row>
    <row r="2181" spans="4:7">
      <c r="D2181" s="16"/>
      <c r="E2181" s="17"/>
      <c r="F2181" s="17"/>
      <c r="G2181" s="17"/>
    </row>
    <row r="2182" spans="4:7">
      <c r="D2182" s="16"/>
      <c r="E2182" s="17"/>
      <c r="F2182" s="17"/>
      <c r="G2182" s="17"/>
    </row>
    <row r="2183" spans="4:7">
      <c r="D2183" s="16"/>
      <c r="E2183" s="17"/>
      <c r="F2183" s="17"/>
      <c r="G2183" s="17"/>
    </row>
    <row r="2184" spans="4:7">
      <c r="D2184" s="16"/>
      <c r="E2184" s="17"/>
      <c r="F2184" s="17"/>
      <c r="G2184" s="17"/>
    </row>
    <row r="2185" spans="4:7">
      <c r="D2185" s="16"/>
      <c r="E2185" s="17"/>
      <c r="F2185" s="17"/>
      <c r="G2185" s="17"/>
    </row>
    <row r="2186" spans="4:7">
      <c r="D2186" s="16"/>
      <c r="E2186" s="17"/>
      <c r="F2186" s="17"/>
      <c r="G2186" s="17"/>
    </row>
    <row r="2187" spans="4:7">
      <c r="D2187" s="16"/>
      <c r="E2187" s="17"/>
      <c r="F2187" s="17"/>
      <c r="G2187" s="17"/>
    </row>
    <row r="2188" spans="4:7">
      <c r="D2188" s="16"/>
      <c r="E2188" s="17"/>
      <c r="F2188" s="17"/>
      <c r="G2188" s="17"/>
    </row>
    <row r="2189" spans="4:7">
      <c r="D2189" s="16"/>
      <c r="E2189" s="17"/>
      <c r="F2189" s="17"/>
      <c r="G2189" s="17"/>
    </row>
    <row r="2190" spans="4:7">
      <c r="D2190" s="16"/>
      <c r="E2190" s="17"/>
      <c r="F2190" s="17"/>
      <c r="G2190" s="17"/>
    </row>
    <row r="2191" spans="4:7">
      <c r="D2191" s="16"/>
      <c r="E2191" s="17"/>
      <c r="F2191" s="17"/>
      <c r="G2191" s="17"/>
    </row>
    <row r="2192" spans="4:7">
      <c r="D2192" s="16"/>
      <c r="E2192" s="17"/>
      <c r="F2192" s="17"/>
      <c r="G2192" s="17"/>
    </row>
    <row r="2193" spans="4:7">
      <c r="D2193" s="16"/>
      <c r="E2193" s="17"/>
      <c r="F2193" s="17"/>
      <c r="G2193" s="17"/>
    </row>
    <row r="2194" spans="4:7">
      <c r="D2194" s="16"/>
      <c r="E2194" s="17"/>
      <c r="F2194" s="17"/>
      <c r="G2194" s="17"/>
    </row>
    <row r="2195" spans="4:7">
      <c r="D2195" s="16"/>
      <c r="E2195" s="17"/>
      <c r="F2195" s="17"/>
      <c r="G2195" s="17"/>
    </row>
    <row r="2196" spans="4:7">
      <c r="D2196" s="16"/>
      <c r="E2196" s="17"/>
      <c r="F2196" s="17"/>
      <c r="G2196" s="17"/>
    </row>
    <row r="2197" spans="4:7">
      <c r="D2197" s="16"/>
      <c r="E2197" s="17"/>
      <c r="F2197" s="17"/>
      <c r="G2197" s="17"/>
    </row>
    <row r="2198" spans="4:7">
      <c r="D2198" s="16"/>
      <c r="E2198" s="17"/>
      <c r="F2198" s="17"/>
      <c r="G2198" s="17"/>
    </row>
    <row r="2199" spans="4:7">
      <c r="D2199" s="16"/>
      <c r="E2199" s="17"/>
      <c r="F2199" s="17"/>
      <c r="G2199" s="17"/>
    </row>
    <row r="2200" spans="4:7">
      <c r="D2200" s="16"/>
      <c r="E2200" s="17"/>
      <c r="F2200" s="17"/>
      <c r="G2200" s="17"/>
    </row>
    <row r="2201" spans="4:7">
      <c r="D2201" s="16"/>
      <c r="E2201" s="17"/>
      <c r="F2201" s="17"/>
      <c r="G2201" s="17"/>
    </row>
    <row r="2202" spans="4:7">
      <c r="D2202" s="16"/>
      <c r="E2202" s="17"/>
      <c r="F2202" s="17"/>
      <c r="G2202" s="17"/>
    </row>
    <row r="2203" spans="4:7">
      <c r="D2203" s="16"/>
      <c r="E2203" s="17"/>
      <c r="F2203" s="17"/>
      <c r="G2203" s="17"/>
    </row>
    <row r="2204" spans="4:7">
      <c r="D2204" s="16"/>
      <c r="E2204" s="17"/>
      <c r="F2204" s="17"/>
      <c r="G2204" s="17"/>
    </row>
    <row r="2205" spans="4:7">
      <c r="D2205" s="16"/>
      <c r="E2205" s="17"/>
      <c r="F2205" s="17"/>
      <c r="G2205" s="17"/>
    </row>
    <row r="2206" spans="4:7">
      <c r="D2206" s="16"/>
      <c r="E2206" s="17"/>
      <c r="F2206" s="17"/>
      <c r="G2206" s="17"/>
    </row>
    <row r="2207" spans="4:7">
      <c r="D2207" s="16"/>
      <c r="E2207" s="17"/>
      <c r="F2207" s="17"/>
      <c r="G2207" s="17"/>
    </row>
    <row r="2208" spans="4:7">
      <c r="D2208" s="16"/>
      <c r="E2208" s="17"/>
      <c r="F2208" s="17"/>
      <c r="G2208" s="17"/>
    </row>
    <row r="2209" spans="4:7">
      <c r="D2209" s="16"/>
      <c r="E2209" s="17"/>
      <c r="F2209" s="17"/>
      <c r="G2209" s="17"/>
    </row>
    <row r="2210" spans="4:7">
      <c r="D2210" s="16"/>
      <c r="E2210" s="17"/>
      <c r="F2210" s="17"/>
      <c r="G2210" s="17"/>
    </row>
    <row r="2211" spans="4:7">
      <c r="D2211" s="16"/>
      <c r="E2211" s="17"/>
      <c r="F2211" s="17"/>
      <c r="G2211" s="17"/>
    </row>
    <row r="2212" spans="4:7">
      <c r="D2212" s="16"/>
      <c r="E2212" s="17"/>
      <c r="F2212" s="17"/>
      <c r="G2212" s="17"/>
    </row>
    <row r="2213" spans="4:7">
      <c r="D2213" s="16"/>
      <c r="E2213" s="17"/>
      <c r="F2213" s="17"/>
      <c r="G2213" s="17"/>
    </row>
    <row r="2214" spans="4:7">
      <c r="D2214" s="16"/>
      <c r="E2214" s="17"/>
      <c r="F2214" s="17"/>
      <c r="G2214" s="17"/>
    </row>
    <row r="2215" spans="4:7">
      <c r="D2215" s="16"/>
      <c r="E2215" s="17"/>
      <c r="F2215" s="17"/>
      <c r="G2215" s="17"/>
    </row>
    <row r="2216" spans="4:7">
      <c r="D2216" s="16"/>
      <c r="E2216" s="17"/>
      <c r="F2216" s="17"/>
      <c r="G2216" s="17"/>
    </row>
    <row r="2217" spans="4:7">
      <c r="D2217" s="16"/>
      <c r="E2217" s="17"/>
      <c r="F2217" s="17"/>
      <c r="G2217" s="17"/>
    </row>
    <row r="2218" spans="4:7">
      <c r="D2218" s="16"/>
      <c r="E2218" s="17"/>
      <c r="F2218" s="17"/>
      <c r="G2218" s="17"/>
    </row>
    <row r="2219" spans="4:7">
      <c r="D2219" s="16"/>
      <c r="E2219" s="17"/>
      <c r="F2219" s="17"/>
      <c r="G2219" s="17"/>
    </row>
    <row r="2220" spans="4:7">
      <c r="D2220" s="16"/>
      <c r="E2220" s="17"/>
      <c r="F2220" s="17"/>
      <c r="G2220" s="17"/>
    </row>
    <row r="2221" spans="4:7">
      <c r="D2221" s="16"/>
      <c r="E2221" s="17"/>
      <c r="F2221" s="17"/>
      <c r="G2221" s="17"/>
    </row>
    <row r="2222" spans="4:7">
      <c r="D2222" s="16"/>
      <c r="E2222" s="17"/>
      <c r="F2222" s="17"/>
      <c r="G2222" s="17"/>
    </row>
    <row r="2223" spans="4:7">
      <c r="D2223" s="16"/>
      <c r="E2223" s="17"/>
      <c r="F2223" s="17"/>
      <c r="G2223" s="17"/>
    </row>
    <row r="2224" spans="4:7">
      <c r="D2224" s="16"/>
      <c r="E2224" s="17"/>
      <c r="F2224" s="17"/>
      <c r="G2224" s="17"/>
    </row>
    <row r="2225" spans="4:7">
      <c r="D2225" s="16"/>
      <c r="E2225" s="17"/>
      <c r="F2225" s="17"/>
      <c r="G2225" s="17"/>
    </row>
    <row r="2226" spans="4:7">
      <c r="D2226" s="16"/>
      <c r="E2226" s="17"/>
      <c r="F2226" s="17"/>
      <c r="G2226" s="17"/>
    </row>
    <row r="2227" spans="4:7">
      <c r="D2227" s="16"/>
      <c r="E2227" s="17"/>
      <c r="F2227" s="17"/>
      <c r="G2227" s="17"/>
    </row>
    <row r="2228" spans="4:7">
      <c r="D2228" s="16"/>
      <c r="E2228" s="17"/>
      <c r="F2228" s="17"/>
      <c r="G2228" s="17"/>
    </row>
    <row r="2229" spans="4:7">
      <c r="D2229" s="16"/>
      <c r="E2229" s="17"/>
      <c r="F2229" s="17"/>
      <c r="G2229" s="17"/>
    </row>
    <row r="2230" spans="4:7">
      <c r="D2230" s="16"/>
      <c r="E2230" s="17"/>
      <c r="F2230" s="17"/>
      <c r="G2230" s="17"/>
    </row>
    <row r="2231" spans="4:7">
      <c r="D2231" s="16"/>
      <c r="E2231" s="17"/>
      <c r="F2231" s="17"/>
      <c r="G2231" s="17"/>
    </row>
    <row r="2232" spans="4:7">
      <c r="D2232" s="16"/>
      <c r="E2232" s="17"/>
      <c r="F2232" s="17"/>
      <c r="G2232" s="17"/>
    </row>
    <row r="2233" spans="4:7">
      <c r="D2233" s="16"/>
      <c r="E2233" s="17"/>
      <c r="F2233" s="17"/>
      <c r="G2233" s="17"/>
    </row>
    <row r="2234" spans="4:7">
      <c r="D2234" s="16"/>
      <c r="E2234" s="17"/>
      <c r="F2234" s="17"/>
      <c r="G2234" s="17"/>
    </row>
    <row r="2235" spans="4:7">
      <c r="D2235" s="16"/>
      <c r="E2235" s="17"/>
      <c r="F2235" s="17"/>
      <c r="G2235" s="17"/>
    </row>
    <row r="2236" spans="4:7">
      <c r="D2236" s="16"/>
      <c r="E2236" s="17"/>
      <c r="F2236" s="17"/>
      <c r="G2236" s="17"/>
    </row>
    <row r="2237" spans="4:7">
      <c r="D2237" s="16"/>
      <c r="E2237" s="17"/>
      <c r="F2237" s="17"/>
      <c r="G2237" s="17"/>
    </row>
    <row r="2238" spans="4:7">
      <c r="D2238" s="16"/>
      <c r="E2238" s="17"/>
      <c r="F2238" s="17"/>
      <c r="G2238" s="17"/>
    </row>
    <row r="2239" spans="4:7">
      <c r="D2239" s="16"/>
      <c r="E2239" s="17"/>
      <c r="F2239" s="17"/>
      <c r="G2239" s="17"/>
    </row>
    <row r="2240" spans="4:7">
      <c r="D2240" s="16"/>
      <c r="E2240" s="17"/>
      <c r="F2240" s="17"/>
      <c r="G2240" s="17"/>
    </row>
    <row r="2241" spans="4:7">
      <c r="D2241" s="16"/>
      <c r="E2241" s="17"/>
      <c r="F2241" s="17"/>
      <c r="G2241" s="17"/>
    </row>
    <row r="2242" spans="4:7">
      <c r="D2242" s="16"/>
      <c r="E2242" s="17"/>
      <c r="F2242" s="17"/>
      <c r="G2242" s="17"/>
    </row>
    <row r="2243" spans="4:7">
      <c r="D2243" s="16"/>
      <c r="E2243" s="17"/>
      <c r="F2243" s="17"/>
      <c r="G2243" s="17"/>
    </row>
    <row r="2244" spans="4:7">
      <c r="D2244" s="16"/>
      <c r="E2244" s="17"/>
      <c r="F2244" s="17"/>
      <c r="G2244" s="17"/>
    </row>
    <row r="2245" spans="4:7">
      <c r="D2245" s="16"/>
      <c r="E2245" s="17"/>
      <c r="F2245" s="17"/>
      <c r="G2245" s="17"/>
    </row>
    <row r="2246" spans="4:7">
      <c r="D2246" s="16"/>
      <c r="E2246" s="17"/>
      <c r="F2246" s="17"/>
      <c r="G2246" s="17"/>
    </row>
    <row r="2247" spans="4:7">
      <c r="D2247" s="16"/>
      <c r="E2247" s="17"/>
      <c r="F2247" s="17"/>
      <c r="G2247" s="17"/>
    </row>
    <row r="2248" spans="4:7">
      <c r="D2248" s="16"/>
      <c r="E2248" s="17"/>
      <c r="F2248" s="17"/>
      <c r="G2248" s="17"/>
    </row>
    <row r="2249" spans="4:7">
      <c r="D2249" s="16"/>
      <c r="E2249" s="17"/>
      <c r="F2249" s="17"/>
      <c r="G2249" s="17"/>
    </row>
    <row r="2250" spans="4:7">
      <c r="D2250" s="16"/>
      <c r="E2250" s="17"/>
      <c r="F2250" s="17"/>
      <c r="G2250" s="17"/>
    </row>
    <row r="2251" spans="4:7">
      <c r="D2251" s="16"/>
      <c r="E2251" s="17"/>
      <c r="F2251" s="17"/>
      <c r="G2251" s="17"/>
    </row>
    <row r="2252" spans="4:7">
      <c r="D2252" s="16"/>
      <c r="E2252" s="17"/>
      <c r="F2252" s="17"/>
      <c r="G2252" s="17"/>
    </row>
    <row r="2253" spans="4:7">
      <c r="D2253" s="16"/>
      <c r="E2253" s="17"/>
      <c r="F2253" s="17"/>
      <c r="G2253" s="17"/>
    </row>
    <row r="2254" spans="4:7">
      <c r="D2254" s="16"/>
      <c r="E2254" s="17"/>
      <c r="F2254" s="17"/>
      <c r="G2254" s="17"/>
    </row>
    <row r="2255" spans="4:7">
      <c r="D2255" s="16"/>
      <c r="E2255" s="17"/>
      <c r="F2255" s="17"/>
      <c r="G2255" s="17"/>
    </row>
    <row r="2256" spans="4:7">
      <c r="D2256" s="16"/>
      <c r="E2256" s="17"/>
      <c r="F2256" s="17"/>
      <c r="G2256" s="17"/>
    </row>
    <row r="2257" spans="4:7">
      <c r="D2257" s="16"/>
      <c r="E2257" s="17"/>
      <c r="F2257" s="17"/>
      <c r="G2257" s="17"/>
    </row>
    <row r="2258" spans="4:7">
      <c r="D2258" s="16"/>
      <c r="E2258" s="17"/>
      <c r="F2258" s="17"/>
      <c r="G2258" s="17"/>
    </row>
    <row r="2259" spans="4:7">
      <c r="D2259" s="16"/>
      <c r="E2259" s="17"/>
      <c r="F2259" s="17"/>
      <c r="G2259" s="17"/>
    </row>
    <row r="2260" spans="4:7">
      <c r="D2260" s="16"/>
      <c r="E2260" s="17"/>
      <c r="F2260" s="17"/>
      <c r="G2260" s="17"/>
    </row>
    <row r="2261" spans="4:7">
      <c r="D2261" s="16"/>
      <c r="E2261" s="17"/>
      <c r="F2261" s="17"/>
      <c r="G2261" s="17"/>
    </row>
    <row r="2262" spans="4:7">
      <c r="D2262" s="16"/>
      <c r="E2262" s="17"/>
      <c r="F2262" s="17"/>
      <c r="G2262" s="17"/>
    </row>
    <row r="2263" spans="4:7">
      <c r="D2263" s="16"/>
      <c r="E2263" s="17"/>
      <c r="F2263" s="17"/>
      <c r="G2263" s="17"/>
    </row>
    <row r="2264" spans="4:7">
      <c r="D2264" s="16"/>
      <c r="E2264" s="17"/>
      <c r="F2264" s="17"/>
      <c r="G2264" s="17"/>
    </row>
    <row r="2265" spans="4:7">
      <c r="D2265" s="16"/>
      <c r="E2265" s="17"/>
      <c r="F2265" s="17"/>
      <c r="G2265" s="17"/>
    </row>
    <row r="2266" spans="4:7">
      <c r="D2266" s="16"/>
      <c r="E2266" s="17"/>
      <c r="F2266" s="17"/>
      <c r="G2266" s="17"/>
    </row>
    <row r="2267" spans="4:7">
      <c r="D2267" s="16"/>
      <c r="E2267" s="17"/>
      <c r="F2267" s="17"/>
      <c r="G2267" s="17"/>
    </row>
    <row r="2268" spans="4:7">
      <c r="D2268" s="16"/>
      <c r="E2268" s="17"/>
      <c r="F2268" s="17"/>
      <c r="G2268" s="17"/>
    </row>
    <row r="2269" spans="4:7">
      <c r="D2269" s="16"/>
      <c r="E2269" s="17"/>
      <c r="F2269" s="17"/>
      <c r="G2269" s="17"/>
    </row>
    <row r="2270" spans="4:7">
      <c r="D2270" s="16"/>
      <c r="E2270" s="17"/>
      <c r="F2270" s="17"/>
      <c r="G2270" s="17"/>
    </row>
    <row r="2271" spans="4:7">
      <c r="D2271" s="16"/>
      <c r="E2271" s="17"/>
      <c r="F2271" s="17"/>
      <c r="G2271" s="17"/>
    </row>
    <row r="2272" spans="4:7">
      <c r="D2272" s="16"/>
      <c r="E2272" s="17"/>
      <c r="F2272" s="17"/>
      <c r="G2272" s="17"/>
    </row>
    <row r="2273" spans="4:7">
      <c r="D2273" s="16"/>
      <c r="E2273" s="17"/>
      <c r="F2273" s="17"/>
      <c r="G2273" s="17"/>
    </row>
    <row r="2274" spans="4:7">
      <c r="D2274" s="16"/>
      <c r="E2274" s="17"/>
      <c r="F2274" s="17"/>
      <c r="G2274" s="17"/>
    </row>
    <row r="2275" spans="4:7">
      <c r="D2275" s="16"/>
      <c r="E2275" s="17"/>
      <c r="F2275" s="17"/>
      <c r="G2275" s="17"/>
    </row>
    <row r="2276" spans="4:7">
      <c r="D2276" s="16"/>
      <c r="E2276" s="17"/>
      <c r="F2276" s="17"/>
      <c r="G2276" s="17"/>
    </row>
    <row r="2277" spans="4:7">
      <c r="D2277" s="16"/>
      <c r="E2277" s="17"/>
      <c r="F2277" s="17"/>
      <c r="G2277" s="17"/>
    </row>
    <row r="2278" spans="4:7">
      <c r="D2278" s="16"/>
      <c r="E2278" s="17"/>
      <c r="F2278" s="17"/>
      <c r="G2278" s="17"/>
    </row>
    <row r="2279" spans="4:7">
      <c r="D2279" s="16"/>
      <c r="E2279" s="17"/>
      <c r="F2279" s="17"/>
      <c r="G2279" s="17"/>
    </row>
    <row r="2280" spans="4:7">
      <c r="D2280" s="16"/>
      <c r="E2280" s="17"/>
      <c r="F2280" s="17"/>
      <c r="G2280" s="17"/>
    </row>
    <row r="2281" spans="4:7">
      <c r="D2281" s="16"/>
      <c r="E2281" s="17"/>
      <c r="F2281" s="17"/>
      <c r="G2281" s="17"/>
    </row>
    <row r="2282" spans="4:7">
      <c r="D2282" s="16"/>
      <c r="E2282" s="17"/>
      <c r="F2282" s="17"/>
      <c r="G2282" s="17"/>
    </row>
    <row r="2283" spans="4:7">
      <c r="D2283" s="16"/>
      <c r="E2283" s="17"/>
      <c r="F2283" s="17"/>
      <c r="G2283" s="17"/>
    </row>
    <row r="2284" spans="4:7">
      <c r="D2284" s="16"/>
      <c r="E2284" s="17"/>
      <c r="F2284" s="17"/>
      <c r="G2284" s="17"/>
    </row>
    <row r="2285" spans="4:7">
      <c r="D2285" s="16"/>
      <c r="E2285" s="17"/>
      <c r="F2285" s="17"/>
      <c r="G2285" s="17"/>
    </row>
    <row r="2286" spans="4:7">
      <c r="D2286" s="16"/>
      <c r="E2286" s="17"/>
      <c r="F2286" s="17"/>
      <c r="G2286" s="17"/>
    </row>
    <row r="2287" spans="4:7">
      <c r="D2287" s="16"/>
      <c r="E2287" s="17"/>
      <c r="F2287" s="17"/>
      <c r="G2287" s="17"/>
    </row>
    <row r="2288" spans="4:7">
      <c r="D2288" s="16"/>
      <c r="E2288" s="17"/>
      <c r="F2288" s="17"/>
      <c r="G2288" s="17"/>
    </row>
    <row r="2289" spans="4:7">
      <c r="D2289" s="16"/>
      <c r="E2289" s="17"/>
      <c r="F2289" s="17"/>
      <c r="G2289" s="17"/>
    </row>
    <row r="2290" spans="4:7">
      <c r="D2290" s="16"/>
      <c r="E2290" s="17"/>
      <c r="F2290" s="17"/>
      <c r="G2290" s="17"/>
    </row>
    <row r="2291" spans="4:7">
      <c r="D2291" s="16"/>
      <c r="E2291" s="17"/>
      <c r="F2291" s="17"/>
      <c r="G2291" s="17"/>
    </row>
    <row r="2292" spans="4:7">
      <c r="D2292" s="16"/>
      <c r="E2292" s="17"/>
      <c r="F2292" s="17"/>
      <c r="G2292" s="17"/>
    </row>
    <row r="2293" spans="4:7">
      <c r="D2293" s="16"/>
      <c r="E2293" s="17"/>
      <c r="F2293" s="17"/>
      <c r="G2293" s="17"/>
    </row>
    <row r="2294" spans="4:7">
      <c r="D2294" s="16"/>
      <c r="E2294" s="17"/>
      <c r="F2294" s="17"/>
      <c r="G2294" s="17"/>
    </row>
    <row r="2295" spans="4:7">
      <c r="D2295" s="16"/>
      <c r="E2295" s="17"/>
      <c r="F2295" s="17"/>
      <c r="G2295" s="17"/>
    </row>
    <row r="2296" spans="4:7">
      <c r="D2296" s="16"/>
      <c r="E2296" s="17"/>
      <c r="F2296" s="17"/>
      <c r="G2296" s="17"/>
    </row>
    <row r="2297" spans="4:7">
      <c r="D2297" s="16"/>
      <c r="E2297" s="17"/>
      <c r="F2297" s="17"/>
      <c r="G2297" s="17"/>
    </row>
    <row r="2298" spans="4:7">
      <c r="D2298" s="16"/>
      <c r="E2298" s="17"/>
      <c r="F2298" s="17"/>
      <c r="G2298" s="17"/>
    </row>
    <row r="2299" spans="4:7">
      <c r="D2299" s="16"/>
      <c r="E2299" s="17"/>
      <c r="F2299" s="17"/>
      <c r="G2299" s="17"/>
    </row>
    <row r="2300" spans="4:7">
      <c r="D2300" s="16"/>
      <c r="E2300" s="17"/>
      <c r="F2300" s="17"/>
      <c r="G2300" s="17"/>
    </row>
    <row r="2301" spans="4:7">
      <c r="D2301" s="16"/>
      <c r="E2301" s="17"/>
      <c r="F2301" s="17"/>
      <c r="G2301" s="17"/>
    </row>
    <row r="2302" spans="4:7">
      <c r="D2302" s="16"/>
      <c r="E2302" s="17"/>
      <c r="F2302" s="17"/>
      <c r="G2302" s="17"/>
    </row>
    <row r="2303" spans="4:7">
      <c r="D2303" s="16"/>
      <c r="E2303" s="17"/>
      <c r="F2303" s="17"/>
      <c r="G2303" s="17"/>
    </row>
    <row r="2304" spans="4:7">
      <c r="D2304" s="16"/>
      <c r="E2304" s="17"/>
      <c r="F2304" s="17"/>
      <c r="G2304" s="17"/>
    </row>
    <row r="2305" spans="4:7">
      <c r="D2305" s="16"/>
      <c r="E2305" s="17"/>
      <c r="F2305" s="17"/>
      <c r="G2305" s="17"/>
    </row>
    <row r="2306" spans="4:7">
      <c r="D2306" s="16"/>
      <c r="E2306" s="17"/>
      <c r="F2306" s="17"/>
      <c r="G2306" s="17"/>
    </row>
    <row r="2307" spans="4:7">
      <c r="D2307" s="16"/>
      <c r="E2307" s="17"/>
      <c r="F2307" s="17"/>
      <c r="G2307" s="17"/>
    </row>
    <row r="2308" spans="4:7">
      <c r="D2308" s="16"/>
      <c r="E2308" s="17"/>
      <c r="F2308" s="17"/>
      <c r="G2308" s="17"/>
    </row>
    <row r="2309" spans="4:7">
      <c r="D2309" s="16"/>
      <c r="E2309" s="17"/>
      <c r="F2309" s="17"/>
      <c r="G2309" s="17"/>
    </row>
    <row r="2310" spans="4:7">
      <c r="D2310" s="16"/>
      <c r="E2310" s="17"/>
      <c r="F2310" s="17"/>
      <c r="G2310" s="17"/>
    </row>
    <row r="2311" spans="4:7">
      <c r="D2311" s="16"/>
      <c r="E2311" s="17"/>
      <c r="F2311" s="17"/>
      <c r="G2311" s="17"/>
    </row>
    <row r="2312" spans="4:7">
      <c r="D2312" s="16"/>
      <c r="E2312" s="17"/>
      <c r="F2312" s="17"/>
      <c r="G2312" s="17"/>
    </row>
    <row r="2313" spans="4:7">
      <c r="D2313" s="16"/>
      <c r="E2313" s="17"/>
      <c r="F2313" s="17"/>
      <c r="G2313" s="17"/>
    </row>
    <row r="2314" spans="4:7">
      <c r="D2314" s="16"/>
      <c r="E2314" s="17"/>
      <c r="F2314" s="17"/>
      <c r="G2314" s="17"/>
    </row>
    <row r="2315" spans="4:7">
      <c r="D2315" s="16"/>
      <c r="E2315" s="17"/>
      <c r="F2315" s="17"/>
      <c r="G2315" s="17"/>
    </row>
    <row r="2316" spans="4:7">
      <c r="D2316" s="16"/>
      <c r="E2316" s="17"/>
      <c r="F2316" s="17"/>
      <c r="G2316" s="17"/>
    </row>
    <row r="2317" spans="4:7">
      <c r="D2317" s="16"/>
      <c r="E2317" s="17"/>
      <c r="F2317" s="17"/>
      <c r="G2317" s="17"/>
    </row>
    <row r="2318" spans="4:7">
      <c r="D2318" s="16"/>
      <c r="E2318" s="17"/>
      <c r="F2318" s="17"/>
      <c r="G2318" s="17"/>
    </row>
    <row r="2319" spans="4:7">
      <c r="D2319" s="16"/>
      <c r="E2319" s="17"/>
      <c r="F2319" s="17"/>
      <c r="G2319" s="17"/>
    </row>
    <row r="2320" spans="4:7">
      <c r="D2320" s="16"/>
      <c r="E2320" s="17"/>
      <c r="F2320" s="17"/>
      <c r="G2320" s="17"/>
    </row>
    <row r="2321" spans="4:7">
      <c r="D2321" s="16"/>
      <c r="E2321" s="17"/>
      <c r="F2321" s="17"/>
      <c r="G2321" s="17"/>
    </row>
    <row r="2322" spans="4:7">
      <c r="D2322" s="16"/>
      <c r="E2322" s="17"/>
      <c r="F2322" s="17"/>
      <c r="G2322" s="17"/>
    </row>
    <row r="2323" spans="4:7">
      <c r="D2323" s="16"/>
      <c r="E2323" s="17"/>
      <c r="F2323" s="17"/>
      <c r="G2323" s="17"/>
    </row>
    <row r="2324" spans="4:7">
      <c r="D2324" s="16"/>
      <c r="E2324" s="17"/>
      <c r="F2324" s="17"/>
      <c r="G2324" s="17"/>
    </row>
    <row r="2325" spans="4:7">
      <c r="D2325" s="16"/>
      <c r="E2325" s="17"/>
      <c r="F2325" s="17"/>
      <c r="G2325" s="17"/>
    </row>
    <row r="2326" spans="4:7">
      <c r="D2326" s="16"/>
      <c r="E2326" s="17"/>
      <c r="F2326" s="17"/>
      <c r="G2326" s="17"/>
    </row>
    <row r="2327" spans="4:7">
      <c r="D2327" s="16"/>
      <c r="E2327" s="17"/>
      <c r="F2327" s="17"/>
      <c r="G2327" s="17"/>
    </row>
    <row r="2328" spans="4:7">
      <c r="D2328" s="16"/>
      <c r="E2328" s="17"/>
      <c r="F2328" s="17"/>
      <c r="G2328" s="17"/>
    </row>
    <row r="2329" spans="4:7">
      <c r="D2329" s="16"/>
      <c r="E2329" s="17"/>
      <c r="F2329" s="17"/>
      <c r="G2329" s="17"/>
    </row>
    <row r="2330" spans="4:7">
      <c r="D2330" s="16"/>
      <c r="E2330" s="17"/>
      <c r="F2330" s="17"/>
      <c r="G2330" s="17"/>
    </row>
    <row r="2331" spans="4:7">
      <c r="D2331" s="16"/>
      <c r="E2331" s="17"/>
      <c r="F2331" s="17"/>
      <c r="G2331" s="17"/>
    </row>
    <row r="2332" spans="4:7">
      <c r="D2332" s="16"/>
      <c r="E2332" s="17"/>
      <c r="F2332" s="17"/>
      <c r="G2332" s="17"/>
    </row>
    <row r="2333" spans="4:7">
      <c r="D2333" s="16"/>
      <c r="E2333" s="17"/>
      <c r="F2333" s="17"/>
      <c r="G2333" s="17"/>
    </row>
    <row r="2334" spans="4:7">
      <c r="D2334" s="16"/>
      <c r="E2334" s="17"/>
      <c r="F2334" s="17"/>
      <c r="G2334" s="17"/>
    </row>
    <row r="2335" spans="4:7">
      <c r="D2335" s="16"/>
      <c r="E2335" s="17"/>
      <c r="F2335" s="17"/>
      <c r="G2335" s="17"/>
    </row>
    <row r="2336" spans="4:7">
      <c r="D2336" s="16"/>
      <c r="E2336" s="17"/>
      <c r="F2336" s="17"/>
      <c r="G2336" s="17"/>
    </row>
    <row r="2337" spans="4:7">
      <c r="D2337" s="16"/>
      <c r="E2337" s="17"/>
      <c r="F2337" s="17"/>
      <c r="G2337" s="17"/>
    </row>
    <row r="2338" spans="4:7">
      <c r="D2338" s="16"/>
      <c r="E2338" s="17"/>
      <c r="F2338" s="17"/>
      <c r="G2338" s="17"/>
    </row>
    <row r="2339" spans="4:7">
      <c r="D2339" s="16"/>
      <c r="E2339" s="17"/>
      <c r="F2339" s="17"/>
      <c r="G2339" s="17"/>
    </row>
    <row r="2340" spans="4:7">
      <c r="D2340" s="16"/>
      <c r="E2340" s="17"/>
      <c r="F2340" s="17"/>
      <c r="G2340" s="17"/>
    </row>
    <row r="2341" spans="4:7">
      <c r="D2341" s="16"/>
      <c r="E2341" s="17"/>
      <c r="F2341" s="17"/>
      <c r="G2341" s="17"/>
    </row>
    <row r="2342" spans="4:7">
      <c r="D2342" s="16"/>
      <c r="E2342" s="17"/>
      <c r="F2342" s="17"/>
      <c r="G2342" s="17"/>
    </row>
    <row r="2343" spans="4:7">
      <c r="D2343" s="16"/>
      <c r="E2343" s="17"/>
      <c r="F2343" s="17"/>
      <c r="G2343" s="17"/>
    </row>
    <row r="2344" spans="4:7">
      <c r="D2344" s="16"/>
      <c r="E2344" s="17"/>
      <c r="F2344" s="17"/>
      <c r="G2344" s="17"/>
    </row>
    <row r="2345" spans="4:7">
      <c r="D2345" s="16"/>
      <c r="E2345" s="17"/>
      <c r="F2345" s="17"/>
      <c r="G2345" s="17"/>
    </row>
    <row r="2346" spans="4:7">
      <c r="D2346" s="16"/>
      <c r="E2346" s="17"/>
      <c r="F2346" s="17"/>
      <c r="G2346" s="17"/>
    </row>
    <row r="2347" spans="4:7">
      <c r="D2347" s="16"/>
      <c r="E2347" s="17"/>
      <c r="F2347" s="17"/>
      <c r="G2347" s="17"/>
    </row>
    <row r="2348" spans="4:7">
      <c r="D2348" s="16"/>
      <c r="E2348" s="17"/>
      <c r="F2348" s="17"/>
      <c r="G2348" s="17"/>
    </row>
    <row r="2349" spans="4:7">
      <c r="D2349" s="16"/>
      <c r="E2349" s="17"/>
      <c r="F2349" s="17"/>
      <c r="G2349" s="17"/>
    </row>
    <row r="2350" spans="4:7">
      <c r="D2350" s="16"/>
      <c r="E2350" s="17"/>
      <c r="F2350" s="17"/>
      <c r="G2350" s="17"/>
    </row>
    <row r="2351" spans="4:7">
      <c r="D2351" s="16"/>
      <c r="E2351" s="17"/>
      <c r="F2351" s="17"/>
      <c r="G2351" s="17"/>
    </row>
    <row r="2352" spans="4:7">
      <c r="D2352" s="16"/>
      <c r="E2352" s="17"/>
      <c r="F2352" s="17"/>
      <c r="G2352" s="17"/>
    </row>
    <row r="2353" spans="4:7">
      <c r="D2353" s="16"/>
      <c r="E2353" s="17"/>
      <c r="F2353" s="17"/>
      <c r="G2353" s="17"/>
    </row>
    <row r="2354" spans="4:7">
      <c r="D2354" s="16"/>
      <c r="E2354" s="17"/>
      <c r="F2354" s="17"/>
      <c r="G2354" s="17"/>
    </row>
    <row r="2355" spans="4:7">
      <c r="D2355" s="16"/>
      <c r="E2355" s="17"/>
      <c r="F2355" s="17"/>
      <c r="G2355" s="17"/>
    </row>
    <row r="2356" spans="4:7">
      <c r="D2356" s="16"/>
      <c r="E2356" s="17"/>
      <c r="F2356" s="17"/>
      <c r="G2356" s="17"/>
    </row>
    <row r="2357" spans="4:7">
      <c r="D2357" s="16"/>
      <c r="E2357" s="17"/>
      <c r="F2357" s="17"/>
      <c r="G2357" s="17"/>
    </row>
    <row r="2358" spans="4:7">
      <c r="D2358" s="16"/>
      <c r="E2358" s="17"/>
      <c r="F2358" s="17"/>
      <c r="G2358" s="17"/>
    </row>
    <row r="2359" spans="4:7">
      <c r="D2359" s="16"/>
      <c r="E2359" s="17"/>
      <c r="F2359" s="17"/>
      <c r="G2359" s="17"/>
    </row>
    <row r="2360" spans="4:7">
      <c r="D2360" s="16"/>
      <c r="E2360" s="17"/>
      <c r="F2360" s="17"/>
      <c r="G2360" s="17"/>
    </row>
    <row r="2361" spans="4:7">
      <c r="D2361" s="16"/>
      <c r="E2361" s="17"/>
      <c r="F2361" s="17"/>
      <c r="G2361" s="17"/>
    </row>
    <row r="2362" spans="4:7">
      <c r="D2362" s="16"/>
      <c r="E2362" s="17"/>
      <c r="F2362" s="17"/>
      <c r="G2362" s="17"/>
    </row>
    <row r="2363" spans="4:7">
      <c r="D2363" s="16"/>
      <c r="E2363" s="17"/>
      <c r="F2363" s="17"/>
      <c r="G2363" s="17"/>
    </row>
    <row r="2364" spans="4:7">
      <c r="D2364" s="16"/>
      <c r="E2364" s="17"/>
      <c r="F2364" s="17"/>
      <c r="G2364" s="17"/>
    </row>
    <row r="2365" spans="4:7">
      <c r="D2365" s="16"/>
      <c r="E2365" s="17"/>
      <c r="F2365" s="17"/>
      <c r="G2365" s="17"/>
    </row>
    <row r="2366" spans="4:7">
      <c r="D2366" s="16"/>
      <c r="E2366" s="17"/>
      <c r="F2366" s="17"/>
      <c r="G2366" s="17"/>
    </row>
    <row r="2367" spans="4:7">
      <c r="D2367" s="16"/>
      <c r="E2367" s="17"/>
      <c r="F2367" s="17"/>
      <c r="G2367" s="17"/>
    </row>
    <row r="2368" spans="4:7">
      <c r="D2368" s="16"/>
      <c r="E2368" s="17"/>
      <c r="F2368" s="17"/>
      <c r="G2368" s="17"/>
    </row>
    <row r="2369" spans="4:7">
      <c r="D2369" s="16"/>
      <c r="E2369" s="17"/>
      <c r="F2369" s="17"/>
      <c r="G2369" s="17"/>
    </row>
    <row r="2370" spans="4:7">
      <c r="D2370" s="16"/>
      <c r="E2370" s="17"/>
      <c r="F2370" s="17"/>
      <c r="G2370" s="17"/>
    </row>
    <row r="2371" spans="4:7">
      <c r="D2371" s="16"/>
      <c r="E2371" s="17"/>
      <c r="F2371" s="17"/>
      <c r="G2371" s="17"/>
    </row>
    <row r="2372" spans="4:7">
      <c r="D2372" s="16"/>
      <c r="E2372" s="17"/>
      <c r="F2372" s="17"/>
      <c r="G2372" s="17"/>
    </row>
    <row r="2373" spans="4:7">
      <c r="D2373" s="16"/>
      <c r="E2373" s="17"/>
      <c r="F2373" s="17"/>
      <c r="G2373" s="17"/>
    </row>
    <row r="2374" spans="4:7">
      <c r="D2374" s="16"/>
      <c r="E2374" s="17"/>
      <c r="F2374" s="17"/>
      <c r="G2374" s="17"/>
    </row>
    <row r="2375" spans="4:7">
      <c r="D2375" s="16"/>
      <c r="E2375" s="17"/>
      <c r="F2375" s="17"/>
      <c r="G2375" s="17"/>
    </row>
    <row r="2376" spans="4:7">
      <c r="D2376" s="16"/>
      <c r="E2376" s="17"/>
      <c r="F2376" s="17"/>
      <c r="G2376" s="17"/>
    </row>
    <row r="2377" spans="4:7">
      <c r="D2377" s="16"/>
      <c r="E2377" s="17"/>
      <c r="F2377" s="17"/>
      <c r="G2377" s="17"/>
    </row>
    <row r="2378" spans="4:7">
      <c r="D2378" s="16"/>
      <c r="E2378" s="17"/>
      <c r="F2378" s="17"/>
      <c r="G2378" s="17"/>
    </row>
    <row r="2379" spans="4:7">
      <c r="D2379" s="16"/>
      <c r="E2379" s="17"/>
      <c r="F2379" s="17"/>
      <c r="G2379" s="17"/>
    </row>
    <row r="2380" spans="4:7">
      <c r="D2380" s="16"/>
      <c r="E2380" s="17"/>
      <c r="F2380" s="17"/>
      <c r="G2380" s="17"/>
    </row>
    <row r="2381" spans="4:7">
      <c r="D2381" s="16"/>
      <c r="E2381" s="17"/>
      <c r="F2381" s="17"/>
      <c r="G2381" s="17"/>
    </row>
    <row r="2382" spans="4:7">
      <c r="D2382" s="16"/>
      <c r="E2382" s="17"/>
      <c r="F2382" s="17"/>
      <c r="G2382" s="17"/>
    </row>
    <row r="2383" spans="4:7">
      <c r="D2383" s="16"/>
      <c r="E2383" s="17"/>
      <c r="F2383" s="17"/>
      <c r="G2383" s="17"/>
    </row>
    <row r="2384" spans="4:7">
      <c r="D2384" s="16"/>
      <c r="E2384" s="17"/>
      <c r="F2384" s="17"/>
      <c r="G2384" s="17"/>
    </row>
    <row r="2385" spans="4:7">
      <c r="D2385" s="16"/>
      <c r="E2385" s="17"/>
      <c r="F2385" s="17"/>
      <c r="G2385" s="17"/>
    </row>
    <row r="2386" spans="4:7">
      <c r="D2386" s="16"/>
      <c r="E2386" s="17"/>
      <c r="F2386" s="17"/>
      <c r="G2386" s="17"/>
    </row>
    <row r="2387" spans="4:7">
      <c r="D2387" s="16"/>
      <c r="E2387" s="17"/>
      <c r="F2387" s="17"/>
      <c r="G2387" s="17"/>
    </row>
    <row r="2388" spans="4:7">
      <c r="D2388" s="16"/>
      <c r="E2388" s="17"/>
      <c r="F2388" s="17"/>
      <c r="G2388" s="17"/>
    </row>
    <row r="2389" spans="4:7">
      <c r="D2389" s="16"/>
      <c r="E2389" s="17"/>
      <c r="F2389" s="17"/>
      <c r="G2389" s="17"/>
    </row>
    <row r="2390" spans="4:7">
      <c r="D2390" s="16"/>
      <c r="E2390" s="17"/>
      <c r="F2390" s="17"/>
      <c r="G2390" s="17"/>
    </row>
    <row r="2391" spans="4:7">
      <c r="D2391" s="16"/>
      <c r="E2391" s="17"/>
      <c r="F2391" s="17"/>
      <c r="G2391" s="17"/>
    </row>
    <row r="2392" spans="4:7">
      <c r="D2392" s="16"/>
      <c r="E2392" s="17"/>
      <c r="F2392" s="17"/>
      <c r="G2392" s="17"/>
    </row>
    <row r="2393" spans="4:7">
      <c r="D2393" s="16"/>
      <c r="E2393" s="17"/>
      <c r="F2393" s="17"/>
      <c r="G2393" s="17"/>
    </row>
    <row r="2394" spans="4:7">
      <c r="D2394" s="16"/>
      <c r="E2394" s="17"/>
      <c r="F2394" s="17"/>
      <c r="G2394" s="17"/>
    </row>
    <row r="2395" spans="4:7">
      <c r="D2395" s="16"/>
      <c r="E2395" s="17"/>
      <c r="F2395" s="17"/>
      <c r="G2395" s="17"/>
    </row>
    <row r="2396" spans="4:7">
      <c r="D2396" s="16"/>
      <c r="E2396" s="17"/>
      <c r="F2396" s="17"/>
      <c r="G2396" s="17"/>
    </row>
    <row r="2397" spans="4:7">
      <c r="D2397" s="16"/>
      <c r="E2397" s="17"/>
      <c r="F2397" s="17"/>
      <c r="G2397" s="17"/>
    </row>
    <row r="2398" spans="4:7">
      <c r="D2398" s="16"/>
      <c r="E2398" s="17"/>
      <c r="F2398" s="17"/>
      <c r="G2398" s="17"/>
    </row>
    <row r="2399" spans="4:7">
      <c r="D2399" s="16"/>
      <c r="E2399" s="17"/>
      <c r="F2399" s="17"/>
      <c r="G2399" s="17"/>
    </row>
    <row r="2400" spans="4:7">
      <c r="D2400" s="16"/>
      <c r="E2400" s="17"/>
      <c r="F2400" s="17"/>
      <c r="G2400" s="17"/>
    </row>
    <row r="2401" spans="4:7">
      <c r="D2401" s="16"/>
      <c r="E2401" s="17"/>
      <c r="F2401" s="17"/>
      <c r="G2401" s="17"/>
    </row>
    <row r="2402" spans="4:7">
      <c r="D2402" s="16"/>
      <c r="E2402" s="17"/>
      <c r="F2402" s="17"/>
      <c r="G2402" s="17"/>
    </row>
    <row r="2403" spans="4:7">
      <c r="D2403" s="16"/>
      <c r="E2403" s="17"/>
      <c r="F2403" s="17"/>
      <c r="G2403" s="17"/>
    </row>
    <row r="2404" spans="4:7">
      <c r="D2404" s="16"/>
      <c r="E2404" s="17"/>
      <c r="F2404" s="17"/>
      <c r="G2404" s="17"/>
    </row>
    <row r="2405" spans="4:7">
      <c r="D2405" s="16"/>
      <c r="E2405" s="17"/>
      <c r="F2405" s="17"/>
      <c r="G2405" s="17"/>
    </row>
    <row r="2406" spans="4:7">
      <c r="D2406" s="16"/>
      <c r="E2406" s="17"/>
      <c r="F2406" s="17"/>
      <c r="G2406" s="17"/>
    </row>
    <row r="2407" spans="4:7">
      <c r="D2407" s="16"/>
      <c r="E2407" s="17"/>
      <c r="F2407" s="17"/>
      <c r="G2407" s="17"/>
    </row>
    <row r="2408" spans="4:7">
      <c r="D2408" s="16"/>
      <c r="E2408" s="17"/>
      <c r="F2408" s="17"/>
      <c r="G2408" s="17"/>
    </row>
    <row r="2409" spans="4:7">
      <c r="D2409" s="16"/>
      <c r="E2409" s="17"/>
      <c r="F2409" s="17"/>
      <c r="G2409" s="17"/>
    </row>
    <row r="2410" spans="4:7">
      <c r="D2410" s="16"/>
      <c r="E2410" s="17"/>
      <c r="F2410" s="17"/>
      <c r="G2410" s="17"/>
    </row>
    <row r="2411" spans="4:7">
      <c r="D2411" s="16"/>
      <c r="E2411" s="17"/>
      <c r="F2411" s="17"/>
      <c r="G2411" s="17"/>
    </row>
    <row r="2412" spans="4:7">
      <c r="D2412" s="16"/>
      <c r="E2412" s="17"/>
      <c r="F2412" s="17"/>
      <c r="G2412" s="17"/>
    </row>
    <row r="2413" spans="4:7">
      <c r="D2413" s="16"/>
      <c r="E2413" s="17"/>
      <c r="F2413" s="17"/>
      <c r="G2413" s="17"/>
    </row>
    <row r="2414" spans="4:7">
      <c r="D2414" s="16"/>
      <c r="E2414" s="17"/>
      <c r="F2414" s="17"/>
      <c r="G2414" s="17"/>
    </row>
    <row r="2415" spans="4:7">
      <c r="D2415" s="16"/>
      <c r="E2415" s="17"/>
      <c r="F2415" s="17"/>
      <c r="G2415" s="17"/>
    </row>
    <row r="2416" spans="4:7">
      <c r="D2416" s="16"/>
      <c r="E2416" s="17"/>
      <c r="F2416" s="17"/>
      <c r="G2416" s="17"/>
    </row>
    <row r="2417" spans="4:7">
      <c r="D2417" s="16"/>
      <c r="E2417" s="17"/>
      <c r="F2417" s="17"/>
      <c r="G2417" s="17"/>
    </row>
    <row r="2418" spans="4:7">
      <c r="D2418" s="16"/>
      <c r="E2418" s="17"/>
      <c r="F2418" s="17"/>
      <c r="G2418" s="17"/>
    </row>
    <row r="2419" spans="4:7">
      <c r="D2419" s="16"/>
      <c r="E2419" s="17"/>
      <c r="F2419" s="17"/>
      <c r="G2419" s="17"/>
    </row>
    <row r="2420" spans="4:7">
      <c r="D2420" s="16"/>
      <c r="E2420" s="17"/>
      <c r="F2420" s="17"/>
      <c r="G2420" s="17"/>
    </row>
    <row r="2421" spans="4:7">
      <c r="D2421" s="16"/>
      <c r="E2421" s="17"/>
      <c r="F2421" s="17"/>
      <c r="G2421" s="17"/>
    </row>
    <row r="2422" spans="4:7">
      <c r="D2422" s="16"/>
      <c r="E2422" s="17"/>
      <c r="F2422" s="17"/>
      <c r="G2422" s="17"/>
    </row>
    <row r="2423" spans="4:7">
      <c r="D2423" s="16"/>
      <c r="E2423" s="17"/>
      <c r="F2423" s="17"/>
      <c r="G2423" s="17"/>
    </row>
    <row r="2424" spans="4:7">
      <c r="D2424" s="16"/>
      <c r="E2424" s="17"/>
      <c r="F2424" s="17"/>
      <c r="G2424" s="17"/>
    </row>
    <row r="2425" spans="4:7">
      <c r="D2425" s="16"/>
      <c r="E2425" s="17"/>
      <c r="F2425" s="17"/>
      <c r="G2425" s="17"/>
    </row>
    <row r="2426" spans="4:7">
      <c r="D2426" s="16"/>
      <c r="E2426" s="17"/>
      <c r="F2426" s="17"/>
      <c r="G2426" s="17"/>
    </row>
    <row r="2427" spans="4:7">
      <c r="D2427" s="16"/>
      <c r="E2427" s="17"/>
      <c r="F2427" s="17"/>
      <c r="G2427" s="17"/>
    </row>
    <row r="2428" spans="4:7">
      <c r="D2428" s="16"/>
      <c r="E2428" s="17"/>
      <c r="F2428" s="17"/>
      <c r="G2428" s="17"/>
    </row>
    <row r="2429" spans="4:7">
      <c r="D2429" s="16"/>
      <c r="E2429" s="17"/>
      <c r="F2429" s="17"/>
      <c r="G2429" s="17"/>
    </row>
    <row r="2430" spans="4:7">
      <c r="D2430" s="16"/>
      <c r="E2430" s="17"/>
      <c r="F2430" s="17"/>
      <c r="G2430" s="17"/>
    </row>
    <row r="2431" spans="4:7">
      <c r="D2431" s="16"/>
      <c r="E2431" s="17"/>
      <c r="F2431" s="17"/>
      <c r="G2431" s="17"/>
    </row>
    <row r="2432" spans="4:7">
      <c r="D2432" s="16"/>
      <c r="E2432" s="17"/>
      <c r="F2432" s="17"/>
      <c r="G2432" s="17"/>
    </row>
    <row r="2433" spans="4:7">
      <c r="D2433" s="16"/>
      <c r="E2433" s="17"/>
      <c r="F2433" s="17"/>
      <c r="G2433" s="17"/>
    </row>
    <row r="2434" spans="4:7">
      <c r="D2434" s="16"/>
      <c r="E2434" s="17"/>
      <c r="F2434" s="17"/>
      <c r="G2434" s="17"/>
    </row>
    <row r="2435" spans="4:7">
      <c r="D2435" s="16"/>
      <c r="E2435" s="17"/>
      <c r="F2435" s="17"/>
      <c r="G2435" s="17"/>
    </row>
    <row r="2436" spans="4:7">
      <c r="D2436" s="16"/>
      <c r="E2436" s="17"/>
      <c r="F2436" s="17"/>
      <c r="G2436" s="17"/>
    </row>
    <row r="2437" spans="4:7">
      <c r="D2437" s="16"/>
      <c r="E2437" s="17"/>
      <c r="F2437" s="17"/>
      <c r="G2437" s="17"/>
    </row>
    <row r="2438" spans="4:7">
      <c r="D2438" s="16"/>
      <c r="E2438" s="17"/>
      <c r="F2438" s="17"/>
      <c r="G2438" s="17"/>
    </row>
    <row r="2439" spans="4:7">
      <c r="D2439" s="16"/>
      <c r="E2439" s="17"/>
      <c r="F2439" s="17"/>
      <c r="G2439" s="17"/>
    </row>
    <row r="2440" spans="4:7">
      <c r="D2440" s="16"/>
      <c r="E2440" s="17"/>
      <c r="F2440" s="17"/>
      <c r="G2440" s="17"/>
    </row>
    <row r="2441" spans="4:7">
      <c r="D2441" s="16"/>
      <c r="E2441" s="17"/>
      <c r="F2441" s="17"/>
      <c r="G2441" s="17"/>
    </row>
    <row r="2442" spans="4:7">
      <c r="D2442" s="16"/>
      <c r="E2442" s="17"/>
      <c r="F2442" s="17"/>
      <c r="G2442" s="17"/>
    </row>
    <row r="2443" spans="4:7">
      <c r="D2443" s="16"/>
      <c r="E2443" s="17"/>
      <c r="F2443" s="17"/>
      <c r="G2443" s="17"/>
    </row>
    <row r="2444" spans="4:7">
      <c r="D2444" s="16"/>
      <c r="E2444" s="17"/>
      <c r="F2444" s="17"/>
      <c r="G2444" s="17"/>
    </row>
    <row r="2445" spans="4:7">
      <c r="D2445" s="16"/>
      <c r="E2445" s="17"/>
      <c r="F2445" s="17"/>
      <c r="G2445" s="17"/>
    </row>
    <row r="2446" spans="4:7">
      <c r="D2446" s="16"/>
      <c r="E2446" s="17"/>
      <c r="F2446" s="17"/>
      <c r="G2446" s="17"/>
    </row>
    <row r="2447" spans="4:7">
      <c r="D2447" s="16"/>
      <c r="E2447" s="17"/>
      <c r="F2447" s="17"/>
      <c r="G2447" s="17"/>
    </row>
    <row r="2448" spans="4:7">
      <c r="D2448" s="16"/>
      <c r="E2448" s="17"/>
      <c r="F2448" s="17"/>
      <c r="G2448" s="17"/>
    </row>
    <row r="2449" spans="4:7">
      <c r="D2449" s="16"/>
      <c r="E2449" s="17"/>
      <c r="F2449" s="17"/>
      <c r="G2449" s="17"/>
    </row>
    <row r="2450" spans="4:7">
      <c r="D2450" s="16"/>
      <c r="E2450" s="17"/>
      <c r="F2450" s="17"/>
      <c r="G2450" s="17"/>
    </row>
    <row r="2451" spans="4:7">
      <c r="D2451" s="16"/>
      <c r="E2451" s="17"/>
      <c r="F2451" s="17"/>
      <c r="G2451" s="17"/>
    </row>
    <row r="2452" spans="4:7">
      <c r="D2452" s="16"/>
      <c r="E2452" s="17"/>
      <c r="F2452" s="17"/>
      <c r="G2452" s="17"/>
    </row>
    <row r="2453" spans="4:7">
      <c r="D2453" s="16"/>
      <c r="E2453" s="17"/>
      <c r="F2453" s="17"/>
      <c r="G2453" s="17"/>
    </row>
    <row r="2454" spans="4:7">
      <c r="D2454" s="16"/>
      <c r="E2454" s="17"/>
      <c r="F2454" s="17"/>
      <c r="G2454" s="17"/>
    </row>
    <row r="2455" spans="4:7">
      <c r="D2455" s="16"/>
      <c r="E2455" s="17"/>
      <c r="F2455" s="17"/>
      <c r="G2455" s="17"/>
    </row>
    <row r="2456" spans="4:7">
      <c r="D2456" s="16"/>
      <c r="E2456" s="17"/>
      <c r="F2456" s="17"/>
      <c r="G2456" s="17"/>
    </row>
    <row r="2457" spans="4:7">
      <c r="D2457" s="16"/>
      <c r="E2457" s="17"/>
      <c r="F2457" s="17"/>
      <c r="G2457" s="17"/>
    </row>
    <row r="2458" spans="4:7">
      <c r="D2458" s="16"/>
      <c r="E2458" s="17"/>
      <c r="F2458" s="17"/>
      <c r="G2458" s="17"/>
    </row>
    <row r="2459" spans="4:7">
      <c r="D2459" s="16"/>
      <c r="E2459" s="17"/>
      <c r="F2459" s="17"/>
      <c r="G2459" s="17"/>
    </row>
    <row r="2460" spans="4:7">
      <c r="D2460" s="16"/>
      <c r="E2460" s="17"/>
      <c r="F2460" s="17"/>
      <c r="G2460" s="17"/>
    </row>
    <row r="2461" spans="4:7">
      <c r="D2461" s="16"/>
      <c r="E2461" s="17"/>
      <c r="F2461" s="17"/>
      <c r="G2461" s="17"/>
    </row>
    <row r="2462" spans="4:7">
      <c r="D2462" s="16"/>
      <c r="E2462" s="17"/>
      <c r="F2462" s="17"/>
      <c r="G2462" s="17"/>
    </row>
    <row r="2463" spans="4:7">
      <c r="D2463" s="16"/>
      <c r="E2463" s="17"/>
      <c r="F2463" s="17"/>
      <c r="G2463" s="17"/>
    </row>
    <row r="2464" spans="4:7">
      <c r="D2464" s="16"/>
      <c r="E2464" s="17"/>
      <c r="F2464" s="17"/>
      <c r="G2464" s="17"/>
    </row>
    <row r="2465" spans="4:7">
      <c r="D2465" s="16"/>
      <c r="E2465" s="17"/>
      <c r="F2465" s="17"/>
      <c r="G2465" s="17"/>
    </row>
    <row r="2466" spans="4:7">
      <c r="D2466" s="16"/>
      <c r="E2466" s="17"/>
      <c r="F2466" s="17"/>
      <c r="G2466" s="17"/>
    </row>
    <row r="2467" spans="4:7">
      <c r="D2467" s="16"/>
      <c r="E2467" s="17"/>
      <c r="F2467" s="17"/>
      <c r="G2467" s="17"/>
    </row>
    <row r="2468" spans="4:7">
      <c r="D2468" s="16"/>
      <c r="E2468" s="17"/>
      <c r="F2468" s="17"/>
      <c r="G2468" s="17"/>
    </row>
    <row r="2469" spans="4:7">
      <c r="D2469" s="16"/>
      <c r="E2469" s="17"/>
      <c r="F2469" s="17"/>
      <c r="G2469" s="17"/>
    </row>
    <row r="2470" spans="4:7">
      <c r="D2470" s="16"/>
      <c r="E2470" s="17"/>
      <c r="F2470" s="17"/>
      <c r="G2470" s="17"/>
    </row>
    <row r="2471" spans="4:7">
      <c r="D2471" s="16"/>
      <c r="E2471" s="17"/>
      <c r="F2471" s="17"/>
      <c r="G2471" s="17"/>
    </row>
    <row r="2472" spans="4:7">
      <c r="D2472" s="16"/>
      <c r="E2472" s="17"/>
      <c r="F2472" s="17"/>
      <c r="G2472" s="17"/>
    </row>
    <row r="2473" spans="4:7">
      <c r="D2473" s="16"/>
      <c r="E2473" s="17"/>
      <c r="F2473" s="17"/>
      <c r="G2473" s="17"/>
    </row>
    <row r="2474" spans="4:7">
      <c r="D2474" s="16"/>
      <c r="E2474" s="17"/>
      <c r="F2474" s="17"/>
      <c r="G2474" s="17"/>
    </row>
    <row r="2475" spans="4:7">
      <c r="D2475" s="16"/>
      <c r="E2475" s="17"/>
      <c r="F2475" s="17"/>
      <c r="G2475" s="17"/>
    </row>
    <row r="2476" spans="4:7">
      <c r="D2476" s="16"/>
      <c r="E2476" s="17"/>
      <c r="F2476" s="17"/>
      <c r="G2476" s="17"/>
    </row>
    <row r="2477" spans="4:7">
      <c r="D2477" s="16"/>
      <c r="E2477" s="17"/>
      <c r="F2477" s="17"/>
      <c r="G2477" s="17"/>
    </row>
    <row r="2478" spans="4:7">
      <c r="D2478" s="16"/>
      <c r="E2478" s="17"/>
      <c r="F2478" s="17"/>
      <c r="G2478" s="17"/>
    </row>
    <row r="2479" spans="4:7">
      <c r="D2479" s="16"/>
      <c r="E2479" s="17"/>
      <c r="F2479" s="17"/>
      <c r="G2479" s="17"/>
    </row>
    <row r="2480" spans="4:7">
      <c r="D2480" s="16"/>
      <c r="E2480" s="17"/>
      <c r="F2480" s="17"/>
      <c r="G2480" s="17"/>
    </row>
    <row r="2481" spans="4:7">
      <c r="D2481" s="16"/>
      <c r="E2481" s="17"/>
      <c r="F2481" s="17"/>
      <c r="G2481" s="17"/>
    </row>
    <row r="2482" spans="4:7">
      <c r="D2482" s="16"/>
      <c r="E2482" s="17"/>
      <c r="F2482" s="17"/>
      <c r="G2482" s="17"/>
    </row>
    <row r="2483" spans="4:7">
      <c r="D2483" s="16"/>
      <c r="E2483" s="17"/>
      <c r="F2483" s="17"/>
      <c r="G2483" s="17"/>
    </row>
    <row r="2484" spans="4:7">
      <c r="D2484" s="16"/>
      <c r="E2484" s="17"/>
      <c r="F2484" s="17"/>
      <c r="G2484" s="17"/>
    </row>
    <row r="2485" spans="4:7">
      <c r="D2485" s="16"/>
      <c r="E2485" s="17"/>
      <c r="F2485" s="17"/>
      <c r="G2485" s="17"/>
    </row>
    <row r="2486" spans="4:7">
      <c r="D2486" s="16"/>
      <c r="E2486" s="17"/>
      <c r="F2486" s="17"/>
      <c r="G2486" s="17"/>
    </row>
    <row r="2487" spans="4:7">
      <c r="D2487" s="16"/>
      <c r="E2487" s="17"/>
      <c r="F2487" s="17"/>
      <c r="G2487" s="17"/>
    </row>
    <row r="2488" spans="4:7">
      <c r="D2488" s="16"/>
      <c r="E2488" s="17"/>
      <c r="F2488" s="17"/>
      <c r="G2488" s="17"/>
    </row>
    <row r="2489" spans="4:7">
      <c r="D2489" s="16"/>
      <c r="E2489" s="17"/>
      <c r="F2489" s="17"/>
      <c r="G2489" s="17"/>
    </row>
    <row r="2490" spans="4:7">
      <c r="D2490" s="16"/>
      <c r="E2490" s="17"/>
      <c r="F2490" s="17"/>
      <c r="G2490" s="17"/>
    </row>
    <row r="2491" spans="4:7">
      <c r="D2491" s="16"/>
      <c r="E2491" s="17"/>
      <c r="F2491" s="17"/>
      <c r="G2491" s="17"/>
    </row>
    <row r="2492" spans="4:7">
      <c r="D2492" s="16"/>
      <c r="E2492" s="17"/>
      <c r="F2492" s="17"/>
      <c r="G2492" s="17"/>
    </row>
    <row r="2493" spans="4:7">
      <c r="D2493" s="16"/>
      <c r="E2493" s="17"/>
      <c r="F2493" s="17"/>
      <c r="G2493" s="17"/>
    </row>
    <row r="2494" spans="4:7">
      <c r="D2494" s="16"/>
      <c r="E2494" s="17"/>
      <c r="F2494" s="17"/>
      <c r="G2494" s="17"/>
    </row>
    <row r="2495" spans="4:7">
      <c r="D2495" s="16"/>
      <c r="E2495" s="17"/>
      <c r="F2495" s="17"/>
      <c r="G2495" s="17"/>
    </row>
    <row r="2496" spans="4:7">
      <c r="D2496" s="16"/>
      <c r="E2496" s="17"/>
      <c r="F2496" s="17"/>
      <c r="G2496" s="17"/>
    </row>
    <row r="2497" spans="4:7">
      <c r="D2497" s="16"/>
      <c r="E2497" s="17"/>
      <c r="F2497" s="17"/>
      <c r="G2497" s="17"/>
    </row>
    <row r="2498" spans="4:7">
      <c r="D2498" s="16"/>
      <c r="E2498" s="17"/>
      <c r="F2498" s="17"/>
      <c r="G2498" s="17"/>
    </row>
    <row r="2499" spans="4:7">
      <c r="D2499" s="16"/>
      <c r="E2499" s="17"/>
      <c r="F2499" s="17"/>
      <c r="G2499" s="17"/>
    </row>
    <row r="2500" spans="4:7">
      <c r="D2500" s="16"/>
      <c r="E2500" s="17"/>
      <c r="F2500" s="17"/>
      <c r="G2500" s="17"/>
    </row>
    <row r="2501" spans="4:7">
      <c r="D2501" s="16"/>
      <c r="E2501" s="17"/>
      <c r="F2501" s="17"/>
      <c r="G2501" s="17"/>
    </row>
    <row r="2502" spans="4:7">
      <c r="D2502" s="16"/>
      <c r="E2502" s="17"/>
      <c r="F2502" s="17"/>
      <c r="G2502" s="17"/>
    </row>
    <row r="2503" spans="4:7">
      <c r="D2503" s="16"/>
      <c r="E2503" s="17"/>
      <c r="F2503" s="17"/>
      <c r="G2503" s="17"/>
    </row>
    <row r="2504" spans="4:7">
      <c r="D2504" s="16"/>
      <c r="E2504" s="17"/>
      <c r="F2504" s="17"/>
      <c r="G2504" s="17"/>
    </row>
    <row r="2505" spans="4:7">
      <c r="D2505" s="16"/>
      <c r="E2505" s="17"/>
      <c r="F2505" s="17"/>
      <c r="G2505" s="17"/>
    </row>
    <row r="2506" spans="4:7">
      <c r="D2506" s="16"/>
      <c r="E2506" s="17"/>
      <c r="F2506" s="17"/>
      <c r="G2506" s="17"/>
    </row>
    <row r="2507" spans="4:7">
      <c r="D2507" s="16"/>
      <c r="E2507" s="17"/>
      <c r="F2507" s="17"/>
      <c r="G2507" s="17"/>
    </row>
    <row r="2508" spans="4:7">
      <c r="D2508" s="16"/>
      <c r="E2508" s="17"/>
      <c r="F2508" s="17"/>
      <c r="G2508" s="17"/>
    </row>
    <row r="2509" spans="4:7">
      <c r="D2509" s="16"/>
      <c r="E2509" s="17"/>
      <c r="F2509" s="17"/>
      <c r="G2509" s="17"/>
    </row>
    <row r="2510" spans="4:7">
      <c r="D2510" s="16"/>
      <c r="E2510" s="17"/>
      <c r="F2510" s="17"/>
      <c r="G2510" s="17"/>
    </row>
    <row r="2511" spans="4:7">
      <c r="D2511" s="16"/>
      <c r="E2511" s="17"/>
      <c r="F2511" s="17"/>
      <c r="G2511" s="17"/>
    </row>
    <row r="2512" spans="4:7">
      <c r="D2512" s="16"/>
      <c r="E2512" s="17"/>
      <c r="F2512" s="17"/>
      <c r="G2512" s="17"/>
    </row>
    <row r="2513" spans="4:7">
      <c r="D2513" s="16"/>
      <c r="E2513" s="17"/>
      <c r="F2513" s="17"/>
      <c r="G2513" s="17"/>
    </row>
    <row r="2514" spans="4:7">
      <c r="D2514" s="16"/>
      <c r="E2514" s="17"/>
      <c r="F2514" s="17"/>
      <c r="G2514" s="17"/>
    </row>
    <row r="2515" spans="4:7">
      <c r="D2515" s="16"/>
      <c r="E2515" s="17"/>
      <c r="F2515" s="17"/>
      <c r="G2515" s="17"/>
    </row>
    <row r="2516" spans="4:7">
      <c r="D2516" s="16"/>
      <c r="E2516" s="17"/>
      <c r="F2516" s="17"/>
      <c r="G2516" s="17"/>
    </row>
    <row r="2517" spans="4:7">
      <c r="D2517" s="16"/>
      <c r="E2517" s="17"/>
      <c r="F2517" s="17"/>
      <c r="G2517" s="17"/>
    </row>
    <row r="2518" spans="4:7">
      <c r="D2518" s="16"/>
      <c r="E2518" s="17"/>
      <c r="F2518" s="17"/>
      <c r="G2518" s="17"/>
    </row>
    <row r="2519" spans="4:7">
      <c r="D2519" s="16"/>
      <c r="E2519" s="17"/>
      <c r="F2519" s="17"/>
      <c r="G2519" s="17"/>
    </row>
    <row r="2520" spans="4:7">
      <c r="D2520" s="16"/>
      <c r="E2520" s="17"/>
      <c r="F2520" s="17"/>
      <c r="G2520" s="17"/>
    </row>
    <row r="2521" spans="4:7">
      <c r="D2521" s="16"/>
      <c r="E2521" s="17"/>
      <c r="F2521" s="17"/>
      <c r="G2521" s="17"/>
    </row>
    <row r="2522" spans="4:7">
      <c r="D2522" s="16"/>
      <c r="E2522" s="17"/>
      <c r="F2522" s="17"/>
      <c r="G2522" s="17"/>
    </row>
    <row r="2523" spans="4:7">
      <c r="D2523" s="16"/>
      <c r="E2523" s="17"/>
      <c r="F2523" s="17"/>
      <c r="G2523" s="17"/>
    </row>
    <row r="2524" spans="4:7">
      <c r="D2524" s="16"/>
      <c r="E2524" s="17"/>
      <c r="F2524" s="17"/>
      <c r="G2524" s="17"/>
    </row>
    <row r="2525" spans="4:7">
      <c r="D2525" s="16"/>
      <c r="E2525" s="17"/>
      <c r="F2525" s="17"/>
      <c r="G2525" s="17"/>
    </row>
    <row r="2526" spans="4:7">
      <c r="D2526" s="16"/>
      <c r="E2526" s="17"/>
      <c r="F2526" s="17"/>
      <c r="G2526" s="17"/>
    </row>
    <row r="2527" spans="4:7">
      <c r="D2527" s="16"/>
      <c r="E2527" s="17"/>
      <c r="F2527" s="17"/>
      <c r="G2527" s="17"/>
    </row>
    <row r="2528" spans="4:7">
      <c r="D2528" s="16"/>
      <c r="E2528" s="17"/>
      <c r="F2528" s="17"/>
      <c r="G2528" s="17"/>
    </row>
    <row r="2529" spans="4:7">
      <c r="D2529" s="16"/>
      <c r="E2529" s="17"/>
      <c r="F2529" s="17"/>
      <c r="G2529" s="17"/>
    </row>
    <row r="2530" spans="4:7">
      <c r="D2530" s="16"/>
      <c r="E2530" s="17"/>
      <c r="F2530" s="17"/>
      <c r="G2530" s="17"/>
    </row>
    <row r="2531" spans="4:7">
      <c r="D2531" s="16"/>
      <c r="E2531" s="17"/>
      <c r="F2531" s="17"/>
      <c r="G2531" s="17"/>
    </row>
    <row r="2532" spans="4:7">
      <c r="D2532" s="16"/>
      <c r="E2532" s="17"/>
      <c r="F2532" s="17"/>
      <c r="G2532" s="17"/>
    </row>
    <row r="2533" spans="4:7">
      <c r="D2533" s="16"/>
      <c r="E2533" s="17"/>
      <c r="F2533" s="17"/>
      <c r="G2533" s="17"/>
    </row>
    <row r="2534" spans="4:7">
      <c r="D2534" s="16"/>
      <c r="E2534" s="17"/>
      <c r="F2534" s="17"/>
      <c r="G2534" s="17"/>
    </row>
    <row r="2535" spans="4:7">
      <c r="D2535" s="16"/>
      <c r="E2535" s="17"/>
      <c r="F2535" s="17"/>
      <c r="G2535" s="17"/>
    </row>
    <row r="2536" spans="4:7">
      <c r="D2536" s="16"/>
      <c r="E2536" s="17"/>
      <c r="F2536" s="17"/>
      <c r="G2536" s="17"/>
    </row>
    <row r="2537" spans="4:7">
      <c r="D2537" s="16"/>
      <c r="E2537" s="17"/>
      <c r="F2537" s="17"/>
      <c r="G2537" s="17"/>
    </row>
    <row r="2538" spans="4:7">
      <c r="D2538" s="16"/>
      <c r="E2538" s="17"/>
      <c r="F2538" s="17"/>
      <c r="G2538" s="17"/>
    </row>
    <row r="2539" spans="4:7">
      <c r="D2539" s="16"/>
      <c r="E2539" s="17"/>
      <c r="F2539" s="17"/>
      <c r="G2539" s="17"/>
    </row>
    <row r="2540" spans="4:7">
      <c r="D2540" s="16"/>
      <c r="E2540" s="17"/>
      <c r="F2540" s="17"/>
      <c r="G2540" s="17"/>
    </row>
    <row r="2541" spans="4:7">
      <c r="D2541" s="16"/>
      <c r="E2541" s="17"/>
      <c r="F2541" s="17"/>
      <c r="G2541" s="17"/>
    </row>
    <row r="2542" spans="4:7">
      <c r="D2542" s="16"/>
      <c r="E2542" s="17"/>
      <c r="F2542" s="17"/>
      <c r="G2542" s="17"/>
    </row>
    <row r="2543" spans="4:7">
      <c r="D2543" s="16"/>
      <c r="E2543" s="17"/>
      <c r="F2543" s="17"/>
      <c r="G2543" s="17"/>
    </row>
    <row r="2544" spans="4:7">
      <c r="D2544" s="16"/>
      <c r="E2544" s="17"/>
      <c r="F2544" s="17"/>
      <c r="G2544" s="17"/>
    </row>
    <row r="2545" spans="4:7">
      <c r="D2545" s="16"/>
      <c r="E2545" s="17"/>
      <c r="F2545" s="17"/>
      <c r="G2545" s="17"/>
    </row>
    <row r="2546" spans="4:7">
      <c r="D2546" s="16"/>
      <c r="E2546" s="17"/>
      <c r="F2546" s="17"/>
      <c r="G2546" s="17"/>
    </row>
    <row r="2547" spans="4:7">
      <c r="D2547" s="16"/>
      <c r="E2547" s="17"/>
      <c r="F2547" s="17"/>
      <c r="G2547" s="17"/>
    </row>
    <row r="2548" spans="4:7">
      <c r="D2548" s="16"/>
      <c r="E2548" s="17"/>
      <c r="F2548" s="17"/>
      <c r="G2548" s="17"/>
    </row>
    <row r="2549" spans="4:7">
      <c r="D2549" s="16"/>
      <c r="E2549" s="17"/>
      <c r="F2549" s="17"/>
      <c r="G2549" s="17"/>
    </row>
    <row r="2550" spans="4:7">
      <c r="D2550" s="16"/>
      <c r="E2550" s="17"/>
      <c r="F2550" s="17"/>
      <c r="G2550" s="17"/>
    </row>
    <row r="2551" spans="4:7">
      <c r="D2551" s="16"/>
      <c r="E2551" s="17"/>
      <c r="F2551" s="17"/>
      <c r="G2551" s="17"/>
    </row>
    <row r="2552" spans="4:7">
      <c r="D2552" s="16"/>
      <c r="E2552" s="17"/>
      <c r="F2552" s="17"/>
      <c r="G2552" s="17"/>
    </row>
    <row r="2553" spans="4:7">
      <c r="D2553" s="16"/>
      <c r="E2553" s="17"/>
      <c r="F2553" s="17"/>
      <c r="G2553" s="17"/>
    </row>
    <row r="2554" spans="4:7">
      <c r="D2554" s="16"/>
      <c r="E2554" s="17"/>
      <c r="F2554" s="17"/>
      <c r="G2554" s="17"/>
    </row>
    <row r="2555" spans="4:7">
      <c r="D2555" s="16"/>
      <c r="E2555" s="17"/>
      <c r="F2555" s="17"/>
      <c r="G2555" s="17"/>
    </row>
    <row r="2556" spans="4:7">
      <c r="D2556" s="16"/>
      <c r="E2556" s="17"/>
      <c r="F2556" s="17"/>
      <c r="G2556" s="17"/>
    </row>
    <row r="2557" spans="4:7">
      <c r="D2557" s="16"/>
      <c r="E2557" s="17"/>
      <c r="F2557" s="17"/>
      <c r="G2557" s="17"/>
    </row>
    <row r="2558" spans="4:7">
      <c r="D2558" s="16"/>
      <c r="E2558" s="17"/>
      <c r="F2558" s="17"/>
      <c r="G2558" s="17"/>
    </row>
    <row r="2559" spans="4:7">
      <c r="D2559" s="16"/>
      <c r="E2559" s="17"/>
      <c r="F2559" s="17"/>
      <c r="G2559" s="17"/>
    </row>
    <row r="2560" spans="4:7">
      <c r="D2560" s="16"/>
      <c r="E2560" s="17"/>
      <c r="F2560" s="17"/>
      <c r="G2560" s="17"/>
    </row>
    <row r="2561" spans="4:7">
      <c r="D2561" s="16"/>
      <c r="E2561" s="17"/>
      <c r="F2561" s="17"/>
      <c r="G2561" s="17"/>
    </row>
    <row r="2562" spans="4:7">
      <c r="D2562" s="16"/>
      <c r="E2562" s="17"/>
      <c r="F2562" s="17"/>
      <c r="G2562" s="17"/>
    </row>
    <row r="2563" spans="4:7">
      <c r="D2563" s="16"/>
      <c r="E2563" s="17"/>
      <c r="F2563" s="17"/>
      <c r="G2563" s="17"/>
    </row>
    <row r="2564" spans="4:7">
      <c r="D2564" s="16"/>
      <c r="E2564" s="17"/>
      <c r="F2564" s="17"/>
      <c r="G2564" s="17"/>
    </row>
    <row r="2565" spans="4:7">
      <c r="D2565" s="16"/>
      <c r="E2565" s="17"/>
      <c r="F2565" s="17"/>
      <c r="G2565" s="17"/>
    </row>
    <row r="2566" spans="4:7">
      <c r="D2566" s="16"/>
      <c r="E2566" s="17"/>
      <c r="F2566" s="17"/>
      <c r="G2566" s="17"/>
    </row>
    <row r="2567" spans="4:7">
      <c r="D2567" s="16"/>
      <c r="E2567" s="17"/>
      <c r="F2567" s="17"/>
      <c r="G2567" s="17"/>
    </row>
    <row r="2568" spans="4:7">
      <c r="D2568" s="16"/>
      <c r="E2568" s="17"/>
      <c r="F2568" s="17"/>
      <c r="G2568" s="17"/>
    </row>
    <row r="2569" spans="4:7">
      <c r="D2569" s="16"/>
      <c r="E2569" s="17"/>
      <c r="F2569" s="17"/>
      <c r="G2569" s="17"/>
    </row>
    <row r="2570" spans="4:7">
      <c r="D2570" s="16"/>
      <c r="E2570" s="17"/>
      <c r="F2570" s="17"/>
      <c r="G2570" s="17"/>
    </row>
    <row r="2571" spans="4:7">
      <c r="D2571" s="16"/>
      <c r="E2571" s="17"/>
      <c r="F2571" s="17"/>
      <c r="G2571" s="17"/>
    </row>
    <row r="2572" spans="4:7">
      <c r="D2572" s="16"/>
      <c r="E2572" s="17"/>
      <c r="F2572" s="17"/>
      <c r="G2572" s="17"/>
    </row>
    <row r="2573" spans="4:7">
      <c r="D2573" s="16"/>
      <c r="E2573" s="17"/>
      <c r="F2573" s="17"/>
      <c r="G2573" s="17"/>
    </row>
    <row r="2574" spans="4:7">
      <c r="D2574" s="16"/>
      <c r="E2574" s="17"/>
      <c r="F2574" s="17"/>
      <c r="G2574" s="17"/>
    </row>
    <row r="2575" spans="4:7">
      <c r="D2575" s="16"/>
      <c r="E2575" s="17"/>
      <c r="F2575" s="17"/>
      <c r="G2575" s="17"/>
    </row>
    <row r="2576" spans="4:7">
      <c r="D2576" s="16"/>
      <c r="E2576" s="17"/>
      <c r="F2576" s="17"/>
      <c r="G2576" s="17"/>
    </row>
    <row r="2577" spans="4:7">
      <c r="D2577" s="16"/>
      <c r="E2577" s="17"/>
      <c r="F2577" s="17"/>
      <c r="G2577" s="17"/>
    </row>
    <row r="2578" spans="4:7">
      <c r="D2578" s="16"/>
      <c r="E2578" s="17"/>
      <c r="F2578" s="17"/>
      <c r="G2578" s="17"/>
    </row>
    <row r="2579" spans="4:7">
      <c r="D2579" s="16"/>
      <c r="E2579" s="17"/>
      <c r="F2579" s="17"/>
      <c r="G2579" s="17"/>
    </row>
    <row r="2580" spans="4:7">
      <c r="D2580" s="16"/>
      <c r="E2580" s="17"/>
      <c r="F2580" s="17"/>
      <c r="G2580" s="17"/>
    </row>
    <row r="2581" spans="4:7">
      <c r="D2581" s="16"/>
      <c r="E2581" s="17"/>
      <c r="F2581" s="17"/>
      <c r="G2581" s="17"/>
    </row>
    <row r="2582" spans="4:7">
      <c r="D2582" s="16"/>
      <c r="E2582" s="17"/>
      <c r="F2582" s="17"/>
      <c r="G2582" s="17"/>
    </row>
    <row r="2583" spans="4:7">
      <c r="D2583" s="16"/>
      <c r="E2583" s="17"/>
      <c r="F2583" s="17"/>
      <c r="G2583" s="17"/>
    </row>
    <row r="2584" spans="4:7">
      <c r="D2584" s="16"/>
      <c r="E2584" s="17"/>
      <c r="F2584" s="17"/>
      <c r="G2584" s="17"/>
    </row>
    <row r="2585" spans="4:7">
      <c r="D2585" s="16"/>
      <c r="E2585" s="17"/>
      <c r="F2585" s="17"/>
      <c r="G2585" s="17"/>
    </row>
    <row r="2586" spans="4:7">
      <c r="D2586" s="16"/>
      <c r="E2586" s="17"/>
      <c r="F2586" s="17"/>
      <c r="G2586" s="17"/>
    </row>
    <row r="2587" spans="4:7">
      <c r="D2587" s="16"/>
      <c r="E2587" s="17"/>
      <c r="F2587" s="17"/>
      <c r="G2587" s="17"/>
    </row>
    <row r="2588" spans="4:7">
      <c r="D2588" s="16"/>
      <c r="E2588" s="17"/>
      <c r="F2588" s="17"/>
      <c r="G2588" s="17"/>
    </row>
    <row r="2589" spans="4:7">
      <c r="D2589" s="16"/>
      <c r="E2589" s="17"/>
      <c r="F2589" s="17"/>
      <c r="G2589" s="17"/>
    </row>
    <row r="2590" spans="4:7">
      <c r="D2590" s="16"/>
      <c r="E2590" s="17"/>
      <c r="F2590" s="17"/>
      <c r="G2590" s="17"/>
    </row>
    <row r="2591" spans="4:7">
      <c r="D2591" s="16"/>
      <c r="E2591" s="17"/>
      <c r="F2591" s="17"/>
      <c r="G2591" s="17"/>
    </row>
    <row r="2592" spans="4:7">
      <c r="D2592" s="16"/>
      <c r="E2592" s="17"/>
      <c r="F2592" s="17"/>
      <c r="G2592" s="17"/>
    </row>
    <row r="2593" spans="4:7">
      <c r="D2593" s="16"/>
      <c r="E2593" s="17"/>
      <c r="F2593" s="17"/>
      <c r="G2593" s="17"/>
    </row>
    <row r="2594" spans="4:7">
      <c r="D2594" s="16"/>
      <c r="E2594" s="17"/>
      <c r="F2594" s="17"/>
      <c r="G2594" s="17"/>
    </row>
    <row r="2595" spans="4:7">
      <c r="D2595" s="16"/>
      <c r="E2595" s="17"/>
      <c r="F2595" s="17"/>
      <c r="G2595" s="17"/>
    </row>
    <row r="2596" spans="4:7">
      <c r="D2596" s="16"/>
      <c r="E2596" s="17"/>
      <c r="F2596" s="17"/>
      <c r="G2596" s="17"/>
    </row>
    <row r="2597" spans="4:7">
      <c r="D2597" s="16"/>
      <c r="E2597" s="17"/>
      <c r="F2597" s="17"/>
      <c r="G2597" s="17"/>
    </row>
    <row r="2598" spans="4:7">
      <c r="D2598" s="16"/>
      <c r="E2598" s="17"/>
      <c r="F2598" s="17"/>
      <c r="G2598" s="17"/>
    </row>
    <row r="2599" spans="4:7">
      <c r="D2599" s="16"/>
      <c r="E2599" s="17"/>
      <c r="F2599" s="17"/>
      <c r="G2599" s="17"/>
    </row>
    <row r="2600" spans="4:7">
      <c r="D2600" s="16"/>
      <c r="E2600" s="17"/>
      <c r="F2600" s="17"/>
      <c r="G2600" s="17"/>
    </row>
    <row r="2601" spans="4:7">
      <c r="D2601" s="16"/>
      <c r="E2601" s="17"/>
      <c r="F2601" s="17"/>
      <c r="G2601" s="17"/>
    </row>
    <row r="2602" spans="4:7">
      <c r="D2602" s="16"/>
      <c r="E2602" s="17"/>
      <c r="F2602" s="17"/>
      <c r="G2602" s="17"/>
    </row>
    <row r="2603" spans="4:7">
      <c r="D2603" s="16"/>
      <c r="E2603" s="17"/>
      <c r="F2603" s="17"/>
      <c r="G2603" s="17"/>
    </row>
    <row r="2604" spans="4:7">
      <c r="D2604" s="16"/>
      <c r="E2604" s="17"/>
      <c r="F2604" s="17"/>
      <c r="G2604" s="17"/>
    </row>
    <row r="2605" spans="4:7">
      <c r="D2605" s="16"/>
      <c r="E2605" s="17"/>
      <c r="F2605" s="17"/>
      <c r="G2605" s="17"/>
    </row>
    <row r="2606" spans="4:7">
      <c r="D2606" s="16"/>
      <c r="E2606" s="17"/>
      <c r="F2606" s="17"/>
      <c r="G2606" s="17"/>
    </row>
    <row r="2607" spans="4:7">
      <c r="D2607" s="16"/>
      <c r="E2607" s="17"/>
      <c r="F2607" s="17"/>
      <c r="G2607" s="17"/>
    </row>
    <row r="2608" spans="4:7">
      <c r="D2608" s="16"/>
      <c r="E2608" s="17"/>
      <c r="F2608" s="17"/>
      <c r="G2608" s="17"/>
    </row>
    <row r="2609" spans="4:7">
      <c r="D2609" s="16"/>
      <c r="E2609" s="17"/>
      <c r="F2609" s="17"/>
      <c r="G2609" s="17"/>
    </row>
    <row r="2610" spans="4:7">
      <c r="D2610" s="16"/>
      <c r="E2610" s="17"/>
      <c r="F2610" s="17"/>
      <c r="G2610" s="17"/>
    </row>
    <row r="2611" spans="4:7">
      <c r="D2611" s="16"/>
      <c r="E2611" s="17"/>
      <c r="F2611" s="17"/>
      <c r="G2611" s="17"/>
    </row>
    <row r="2612" spans="4:7">
      <c r="D2612" s="16"/>
      <c r="E2612" s="17"/>
      <c r="F2612" s="17"/>
      <c r="G2612" s="17"/>
    </row>
    <row r="2613" spans="4:7">
      <c r="D2613" s="16"/>
      <c r="E2613" s="17"/>
      <c r="F2613" s="17"/>
      <c r="G2613" s="17"/>
    </row>
    <row r="2614" spans="4:7">
      <c r="D2614" s="16"/>
      <c r="E2614" s="17"/>
      <c r="F2614" s="17"/>
      <c r="G2614" s="17"/>
    </row>
    <row r="2615" spans="4:7">
      <c r="D2615" s="16"/>
      <c r="E2615" s="17"/>
      <c r="F2615" s="17"/>
      <c r="G2615" s="17"/>
    </row>
    <row r="2616" spans="4:7">
      <c r="D2616" s="16"/>
      <c r="E2616" s="17"/>
      <c r="F2616" s="17"/>
      <c r="G2616" s="17"/>
    </row>
    <row r="2617" spans="4:7">
      <c r="D2617" s="16"/>
      <c r="E2617" s="17"/>
      <c r="F2617" s="17"/>
      <c r="G2617" s="17"/>
    </row>
    <row r="2618" spans="4:7">
      <c r="D2618" s="16"/>
      <c r="E2618" s="17"/>
      <c r="F2618" s="17"/>
      <c r="G2618" s="17"/>
    </row>
    <row r="2619" spans="4:7">
      <c r="D2619" s="16"/>
      <c r="E2619" s="17"/>
      <c r="F2619" s="17"/>
      <c r="G2619" s="17"/>
    </row>
    <row r="2620" spans="4:7">
      <c r="D2620" s="16"/>
      <c r="E2620" s="17"/>
      <c r="F2620" s="17"/>
      <c r="G2620" s="17"/>
    </row>
    <row r="2621" spans="4:7">
      <c r="D2621" s="16"/>
      <c r="E2621" s="17"/>
      <c r="F2621" s="17"/>
      <c r="G2621" s="17"/>
    </row>
    <row r="2622" spans="4:7">
      <c r="D2622" s="16"/>
      <c r="E2622" s="17"/>
      <c r="F2622" s="17"/>
      <c r="G2622" s="17"/>
    </row>
    <row r="2623" spans="4:7">
      <c r="D2623" s="16"/>
      <c r="E2623" s="17"/>
      <c r="F2623" s="17"/>
      <c r="G2623" s="17"/>
    </row>
    <row r="2624" spans="4:7">
      <c r="D2624" s="16"/>
      <c r="E2624" s="17"/>
      <c r="F2624" s="17"/>
      <c r="G2624" s="17"/>
    </row>
    <row r="2625" spans="4:7">
      <c r="D2625" s="16"/>
      <c r="E2625" s="17"/>
      <c r="F2625" s="17"/>
      <c r="G2625" s="17"/>
    </row>
    <row r="2626" spans="4:7">
      <c r="D2626" s="16"/>
      <c r="E2626" s="17"/>
      <c r="F2626" s="17"/>
      <c r="G2626" s="17"/>
    </row>
    <row r="2627" spans="4:7">
      <c r="D2627" s="16"/>
      <c r="E2627" s="17"/>
      <c r="F2627" s="17"/>
      <c r="G2627" s="17"/>
    </row>
    <row r="2628" spans="4:7">
      <c r="D2628" s="16"/>
      <c r="E2628" s="17"/>
      <c r="F2628" s="17"/>
      <c r="G2628" s="17"/>
    </row>
    <row r="2629" spans="4:7">
      <c r="D2629" s="16"/>
      <c r="E2629" s="17"/>
      <c r="F2629" s="17"/>
      <c r="G2629" s="17"/>
    </row>
    <row r="2630" spans="4:7">
      <c r="D2630" s="16"/>
      <c r="E2630" s="17"/>
      <c r="F2630" s="17"/>
      <c r="G2630" s="17"/>
    </row>
    <row r="2631" spans="4:7">
      <c r="D2631" s="16"/>
      <c r="E2631" s="17"/>
      <c r="F2631" s="17"/>
      <c r="G2631" s="17"/>
    </row>
    <row r="2632" spans="4:7">
      <c r="D2632" s="16"/>
      <c r="E2632" s="17"/>
      <c r="F2632" s="17"/>
      <c r="G2632" s="17"/>
    </row>
    <row r="2633" spans="4:7">
      <c r="D2633" s="16"/>
      <c r="E2633" s="17"/>
      <c r="F2633" s="17"/>
      <c r="G2633" s="17"/>
    </row>
    <row r="2634" spans="4:7">
      <c r="D2634" s="16"/>
      <c r="E2634" s="17"/>
      <c r="F2634" s="17"/>
      <c r="G2634" s="17"/>
    </row>
    <row r="2635" spans="4:7">
      <c r="D2635" s="16"/>
      <c r="E2635" s="17"/>
      <c r="F2635" s="17"/>
      <c r="G2635" s="17"/>
    </row>
    <row r="2636" spans="4:7">
      <c r="D2636" s="16"/>
      <c r="E2636" s="17"/>
      <c r="F2636" s="17"/>
      <c r="G2636" s="17"/>
    </row>
    <row r="2637" spans="4:7">
      <c r="D2637" s="16"/>
      <c r="E2637" s="17"/>
      <c r="F2637" s="17"/>
      <c r="G2637" s="17"/>
    </row>
    <row r="2638" spans="4:7">
      <c r="D2638" s="16"/>
      <c r="E2638" s="17"/>
      <c r="F2638" s="17"/>
      <c r="G2638" s="17"/>
    </row>
    <row r="2639" spans="4:7">
      <c r="D2639" s="16"/>
      <c r="E2639" s="17"/>
      <c r="F2639" s="17"/>
      <c r="G2639" s="17"/>
    </row>
    <row r="2640" spans="4:7">
      <c r="D2640" s="16"/>
      <c r="E2640" s="17"/>
      <c r="F2640" s="17"/>
      <c r="G2640" s="17"/>
    </row>
    <row r="2641" spans="4:7">
      <c r="D2641" s="16"/>
      <c r="E2641" s="17"/>
      <c r="F2641" s="17"/>
      <c r="G2641" s="17"/>
    </row>
    <row r="2642" spans="4:7">
      <c r="D2642" s="16"/>
      <c r="E2642" s="17"/>
      <c r="F2642" s="17"/>
      <c r="G2642" s="17"/>
    </row>
    <row r="2643" spans="4:7">
      <c r="D2643" s="16"/>
      <c r="E2643" s="17"/>
      <c r="F2643" s="17"/>
      <c r="G2643" s="17"/>
    </row>
    <row r="2644" spans="4:7">
      <c r="D2644" s="16"/>
      <c r="E2644" s="17"/>
      <c r="F2644" s="17"/>
      <c r="G2644" s="17"/>
    </row>
    <row r="2645" spans="4:7">
      <c r="D2645" s="16"/>
      <c r="E2645" s="17"/>
      <c r="F2645" s="17"/>
      <c r="G2645" s="17"/>
    </row>
    <row r="2646" spans="4:7">
      <c r="D2646" s="16"/>
      <c r="E2646" s="17"/>
      <c r="F2646" s="17"/>
      <c r="G2646" s="17"/>
    </row>
    <row r="2647" spans="4:7">
      <c r="D2647" s="16"/>
      <c r="E2647" s="17"/>
      <c r="F2647" s="17"/>
      <c r="G2647" s="17"/>
    </row>
    <row r="2648" spans="4:7">
      <c r="D2648" s="16"/>
      <c r="E2648" s="17"/>
      <c r="F2648" s="17"/>
      <c r="G2648" s="17"/>
    </row>
    <row r="2649" spans="4:7">
      <c r="D2649" s="16"/>
      <c r="E2649" s="17"/>
      <c r="F2649" s="17"/>
      <c r="G2649" s="17"/>
    </row>
    <row r="2650" spans="4:7">
      <c r="D2650" s="16"/>
      <c r="E2650" s="17"/>
      <c r="F2650" s="17"/>
      <c r="G2650" s="17"/>
    </row>
    <row r="2651" spans="4:7">
      <c r="D2651" s="16"/>
      <c r="E2651" s="17"/>
      <c r="F2651" s="17"/>
      <c r="G2651" s="17"/>
    </row>
    <row r="2652" spans="4:7">
      <c r="D2652" s="16"/>
      <c r="E2652" s="17"/>
      <c r="F2652" s="17"/>
      <c r="G2652" s="17"/>
    </row>
    <row r="2653" spans="4:7">
      <c r="D2653" s="16"/>
      <c r="E2653" s="17"/>
      <c r="F2653" s="17"/>
      <c r="G2653" s="17"/>
    </row>
    <row r="2654" spans="4:7">
      <c r="D2654" s="16"/>
      <c r="E2654" s="17"/>
      <c r="F2654" s="17"/>
      <c r="G2654" s="17"/>
    </row>
    <row r="2655" spans="4:7">
      <c r="D2655" s="16"/>
      <c r="E2655" s="17"/>
      <c r="F2655" s="17"/>
      <c r="G2655" s="17"/>
    </row>
    <row r="2656" spans="4:7">
      <c r="D2656" s="16"/>
      <c r="E2656" s="17"/>
      <c r="F2656" s="17"/>
      <c r="G2656" s="17"/>
    </row>
    <row r="2657" spans="4:7">
      <c r="D2657" s="16"/>
      <c r="E2657" s="17"/>
      <c r="F2657" s="17"/>
      <c r="G2657" s="17"/>
    </row>
    <row r="2658" spans="4:7">
      <c r="D2658" s="16"/>
      <c r="E2658" s="17"/>
      <c r="F2658" s="17"/>
      <c r="G2658" s="17"/>
    </row>
    <row r="2659" spans="4:7">
      <c r="D2659" s="16"/>
      <c r="E2659" s="17"/>
      <c r="F2659" s="17"/>
      <c r="G2659" s="17"/>
    </row>
    <row r="2660" spans="4:7">
      <c r="D2660" s="16"/>
      <c r="E2660" s="17"/>
      <c r="F2660" s="17"/>
      <c r="G2660" s="17"/>
    </row>
    <row r="2661" spans="4:7">
      <c r="D2661" s="16"/>
      <c r="E2661" s="17"/>
      <c r="F2661" s="17"/>
      <c r="G2661" s="17"/>
    </row>
    <row r="2662" spans="4:7">
      <c r="D2662" s="16"/>
      <c r="E2662" s="17"/>
      <c r="F2662" s="17"/>
      <c r="G2662" s="17"/>
    </row>
    <row r="2663" spans="4:7">
      <c r="D2663" s="16"/>
      <c r="E2663" s="17"/>
      <c r="F2663" s="17"/>
      <c r="G2663" s="17"/>
    </row>
    <row r="2664" spans="4:7">
      <c r="D2664" s="16"/>
      <c r="E2664" s="17"/>
      <c r="F2664" s="17"/>
      <c r="G2664" s="17"/>
    </row>
    <row r="2665" spans="4:7">
      <c r="D2665" s="16"/>
      <c r="E2665" s="17"/>
      <c r="F2665" s="17"/>
      <c r="G2665" s="17"/>
    </row>
    <row r="2666" spans="4:7">
      <c r="D2666" s="16"/>
      <c r="E2666" s="17"/>
      <c r="F2666" s="17"/>
      <c r="G2666" s="17"/>
    </row>
    <row r="2667" spans="4:7">
      <c r="D2667" s="16"/>
      <c r="E2667" s="17"/>
      <c r="F2667" s="17"/>
      <c r="G2667" s="17"/>
    </row>
    <row r="2668" spans="4:7">
      <c r="D2668" s="16"/>
      <c r="E2668" s="17"/>
      <c r="F2668" s="17"/>
      <c r="G2668" s="17"/>
    </row>
    <row r="2669" spans="4:7">
      <c r="D2669" s="16"/>
      <c r="E2669" s="17"/>
      <c r="F2669" s="17"/>
      <c r="G2669" s="17"/>
    </row>
    <row r="2670" spans="4:7">
      <c r="D2670" s="16"/>
      <c r="E2670" s="17"/>
      <c r="F2670" s="17"/>
      <c r="G2670" s="17"/>
    </row>
    <row r="2671" spans="4:7">
      <c r="D2671" s="16"/>
      <c r="E2671" s="17"/>
      <c r="F2671" s="17"/>
      <c r="G2671" s="17"/>
    </row>
    <row r="2672" spans="4:7">
      <c r="D2672" s="16"/>
      <c r="E2672" s="17"/>
      <c r="F2672" s="17"/>
      <c r="G2672" s="17"/>
    </row>
    <row r="2673" spans="4:7">
      <c r="D2673" s="16"/>
      <c r="E2673" s="17"/>
      <c r="F2673" s="17"/>
      <c r="G2673" s="17"/>
    </row>
    <row r="2674" spans="4:7">
      <c r="D2674" s="16"/>
      <c r="E2674" s="17"/>
      <c r="F2674" s="17"/>
      <c r="G2674" s="17"/>
    </row>
    <row r="2675" spans="4:7">
      <c r="D2675" s="16"/>
      <c r="E2675" s="17"/>
      <c r="F2675" s="17"/>
      <c r="G2675" s="17"/>
    </row>
    <row r="2676" spans="4:7">
      <c r="D2676" s="16"/>
      <c r="E2676" s="17"/>
      <c r="F2676" s="17"/>
      <c r="G2676" s="17"/>
    </row>
    <row r="2677" spans="4:7">
      <c r="D2677" s="16"/>
      <c r="E2677" s="17"/>
      <c r="F2677" s="17"/>
      <c r="G2677" s="17"/>
    </row>
    <row r="2678" spans="4:7">
      <c r="D2678" s="16"/>
      <c r="E2678" s="17"/>
      <c r="F2678" s="17"/>
      <c r="G2678" s="17"/>
    </row>
    <row r="2679" spans="4:7">
      <c r="D2679" s="16"/>
      <c r="E2679" s="17"/>
      <c r="F2679" s="17"/>
      <c r="G2679" s="17"/>
    </row>
    <row r="2680" spans="4:7">
      <c r="D2680" s="16"/>
      <c r="E2680" s="17"/>
      <c r="F2680" s="17"/>
      <c r="G2680" s="17"/>
    </row>
    <row r="2681" spans="4:7">
      <c r="D2681" s="16"/>
      <c r="E2681" s="17"/>
      <c r="F2681" s="17"/>
      <c r="G2681" s="17"/>
    </row>
    <row r="2682" spans="4:7">
      <c r="D2682" s="16"/>
      <c r="E2682" s="17"/>
      <c r="F2682" s="17"/>
      <c r="G2682" s="17"/>
    </row>
    <row r="2683" spans="4:7">
      <c r="D2683" s="16"/>
      <c r="E2683" s="17"/>
      <c r="F2683" s="17"/>
      <c r="G2683" s="17"/>
    </row>
    <row r="2684" spans="4:7">
      <c r="D2684" s="16"/>
      <c r="E2684" s="17"/>
      <c r="F2684" s="17"/>
      <c r="G2684" s="17"/>
    </row>
    <row r="2685" spans="4:7">
      <c r="D2685" s="16"/>
      <c r="E2685" s="17"/>
      <c r="F2685" s="17"/>
      <c r="G2685" s="17"/>
    </row>
    <row r="2686" spans="4:7">
      <c r="D2686" s="16"/>
      <c r="E2686" s="17"/>
      <c r="F2686" s="17"/>
      <c r="G2686" s="17"/>
    </row>
    <row r="2687" spans="4:7">
      <c r="D2687" s="16"/>
      <c r="E2687" s="17"/>
      <c r="F2687" s="17"/>
      <c r="G2687" s="17"/>
    </row>
    <row r="2688" spans="4:7">
      <c r="D2688" s="16"/>
      <c r="E2688" s="17"/>
      <c r="F2688" s="17"/>
      <c r="G2688" s="17"/>
    </row>
    <row r="2689" spans="4:7">
      <c r="D2689" s="16"/>
      <c r="E2689" s="17"/>
      <c r="F2689" s="17"/>
      <c r="G2689" s="17"/>
    </row>
    <row r="2690" spans="4:7">
      <c r="D2690" s="16"/>
      <c r="E2690" s="17"/>
      <c r="F2690" s="17"/>
      <c r="G2690" s="17"/>
    </row>
    <row r="2691" spans="4:7">
      <c r="D2691" s="16"/>
      <c r="E2691" s="17"/>
      <c r="F2691" s="17"/>
      <c r="G2691" s="17"/>
    </row>
    <row r="2692" spans="4:7">
      <c r="D2692" s="16"/>
      <c r="E2692" s="17"/>
      <c r="F2692" s="17"/>
      <c r="G2692" s="17"/>
    </row>
    <row r="2693" spans="4:7">
      <c r="D2693" s="16"/>
      <c r="E2693" s="17"/>
      <c r="F2693" s="17"/>
      <c r="G2693" s="17"/>
    </row>
    <row r="2694" spans="4:7">
      <c r="D2694" s="16"/>
      <c r="E2694" s="17"/>
      <c r="F2694" s="17"/>
      <c r="G2694" s="17"/>
    </row>
    <row r="2695" spans="4:7">
      <c r="D2695" s="16"/>
      <c r="E2695" s="17"/>
      <c r="F2695" s="17"/>
      <c r="G2695" s="17"/>
    </row>
    <row r="2696" spans="4:7">
      <c r="D2696" s="16"/>
      <c r="E2696" s="17"/>
      <c r="F2696" s="17"/>
      <c r="G2696" s="17"/>
    </row>
    <row r="2697" spans="4:7">
      <c r="D2697" s="16"/>
      <c r="E2697" s="17"/>
      <c r="F2697" s="17"/>
      <c r="G2697" s="17"/>
    </row>
    <row r="2698" spans="4:7">
      <c r="D2698" s="16"/>
      <c r="E2698" s="17"/>
      <c r="F2698" s="17"/>
      <c r="G2698" s="17"/>
    </row>
    <row r="2699" spans="4:7">
      <c r="D2699" s="16"/>
      <c r="E2699" s="17"/>
      <c r="F2699" s="17"/>
      <c r="G2699" s="17"/>
    </row>
    <row r="2700" spans="4:7">
      <c r="D2700" s="16"/>
      <c r="E2700" s="17"/>
      <c r="F2700" s="17"/>
      <c r="G2700" s="17"/>
    </row>
    <row r="2701" spans="4:7">
      <c r="D2701" s="16"/>
      <c r="E2701" s="17"/>
      <c r="F2701" s="17"/>
      <c r="G2701" s="17"/>
    </row>
    <row r="2702" spans="4:7">
      <c r="D2702" s="16"/>
      <c r="E2702" s="17"/>
      <c r="F2702" s="17"/>
      <c r="G2702" s="17"/>
    </row>
    <row r="2703" spans="4:7">
      <c r="D2703" s="16"/>
      <c r="E2703" s="17"/>
      <c r="F2703" s="17"/>
      <c r="G2703" s="17"/>
    </row>
    <row r="2704" spans="4:7">
      <c r="D2704" s="16"/>
      <c r="E2704" s="17"/>
      <c r="F2704" s="17"/>
      <c r="G2704" s="17"/>
    </row>
    <row r="2705" spans="4:7">
      <c r="D2705" s="16"/>
      <c r="E2705" s="17"/>
      <c r="F2705" s="17"/>
      <c r="G2705" s="17"/>
    </row>
    <row r="2706" spans="4:7">
      <c r="D2706" s="16"/>
      <c r="E2706" s="17"/>
      <c r="F2706" s="17"/>
      <c r="G2706" s="17"/>
    </row>
    <row r="2707" spans="4:7">
      <c r="D2707" s="16"/>
      <c r="E2707" s="17"/>
      <c r="F2707" s="17"/>
      <c r="G2707" s="17"/>
    </row>
    <row r="2708" spans="4:7">
      <c r="D2708" s="16"/>
      <c r="E2708" s="17"/>
      <c r="F2708" s="17"/>
      <c r="G2708" s="17"/>
    </row>
    <row r="2709" spans="4:7">
      <c r="D2709" s="16"/>
      <c r="E2709" s="17"/>
      <c r="F2709" s="17"/>
      <c r="G2709" s="17"/>
    </row>
    <row r="2710" spans="4:7">
      <c r="D2710" s="16"/>
      <c r="E2710" s="17"/>
      <c r="F2710" s="17"/>
      <c r="G2710" s="17"/>
    </row>
    <row r="2711" spans="4:7">
      <c r="D2711" s="16"/>
      <c r="E2711" s="17"/>
      <c r="F2711" s="17"/>
      <c r="G2711" s="17"/>
    </row>
    <row r="2712" spans="4:7">
      <c r="D2712" s="16"/>
      <c r="E2712" s="17"/>
      <c r="F2712" s="17"/>
      <c r="G2712" s="17"/>
    </row>
    <row r="2713" spans="4:7">
      <c r="D2713" s="16"/>
      <c r="E2713" s="17"/>
      <c r="F2713" s="17"/>
      <c r="G2713" s="17"/>
    </row>
    <row r="2714" spans="4:7">
      <c r="D2714" s="16"/>
      <c r="E2714" s="17"/>
      <c r="F2714" s="17"/>
      <c r="G2714" s="17"/>
    </row>
    <row r="2715" spans="4:7">
      <c r="D2715" s="16"/>
      <c r="E2715" s="17"/>
      <c r="F2715" s="17"/>
      <c r="G2715" s="17"/>
    </row>
    <row r="2716" spans="4:7">
      <c r="D2716" s="16"/>
      <c r="E2716" s="17"/>
      <c r="F2716" s="17"/>
      <c r="G2716" s="17"/>
    </row>
    <row r="2717" spans="4:7">
      <c r="D2717" s="16"/>
      <c r="E2717" s="17"/>
      <c r="F2717" s="17"/>
      <c r="G2717" s="17"/>
    </row>
    <row r="2718" spans="4:7">
      <c r="D2718" s="16"/>
      <c r="E2718" s="17"/>
      <c r="F2718" s="17"/>
      <c r="G2718" s="17"/>
    </row>
    <row r="2719" spans="4:7">
      <c r="D2719" s="16"/>
      <c r="E2719" s="17"/>
      <c r="F2719" s="17"/>
      <c r="G2719" s="17"/>
    </row>
    <row r="2720" spans="4:7">
      <c r="D2720" s="16"/>
      <c r="E2720" s="17"/>
      <c r="F2720" s="17"/>
      <c r="G2720" s="17"/>
    </row>
    <row r="2721" spans="4:7">
      <c r="D2721" s="16"/>
      <c r="E2721" s="17"/>
      <c r="F2721" s="17"/>
      <c r="G2721" s="17"/>
    </row>
    <row r="2722" spans="4:7">
      <c r="D2722" s="16"/>
      <c r="E2722" s="17"/>
      <c r="F2722" s="17"/>
      <c r="G2722" s="17"/>
    </row>
    <row r="2723" spans="4:7">
      <c r="D2723" s="16"/>
      <c r="E2723" s="17"/>
      <c r="F2723" s="17"/>
      <c r="G2723" s="17"/>
    </row>
    <row r="2724" spans="4:7">
      <c r="D2724" s="16"/>
      <c r="E2724" s="17"/>
      <c r="F2724" s="17"/>
      <c r="G2724" s="17"/>
    </row>
    <row r="2725" spans="4:7">
      <c r="D2725" s="16"/>
      <c r="E2725" s="17"/>
      <c r="F2725" s="17"/>
      <c r="G2725" s="17"/>
    </row>
    <row r="2726" spans="4:7">
      <c r="D2726" s="16"/>
      <c r="E2726" s="17"/>
      <c r="F2726" s="17"/>
      <c r="G2726" s="17"/>
    </row>
    <row r="2727" spans="4:7">
      <c r="D2727" s="16"/>
      <c r="E2727" s="17"/>
      <c r="F2727" s="17"/>
      <c r="G2727" s="17"/>
    </row>
    <row r="2728" spans="4:7">
      <c r="D2728" s="16"/>
      <c r="E2728" s="17"/>
      <c r="F2728" s="17"/>
      <c r="G2728" s="17"/>
    </row>
    <row r="2729" spans="4:7">
      <c r="D2729" s="16"/>
      <c r="E2729" s="17"/>
      <c r="F2729" s="17"/>
      <c r="G2729" s="17"/>
    </row>
    <row r="2730" spans="4:7">
      <c r="D2730" s="16"/>
      <c r="E2730" s="17"/>
      <c r="F2730" s="17"/>
      <c r="G2730" s="17"/>
    </row>
    <row r="2731" spans="4:7">
      <c r="D2731" s="16"/>
      <c r="E2731" s="17"/>
      <c r="F2731" s="17"/>
      <c r="G2731" s="17"/>
    </row>
    <row r="2732" spans="4:7">
      <c r="D2732" s="16"/>
      <c r="E2732" s="17"/>
      <c r="F2732" s="17"/>
      <c r="G2732" s="17"/>
    </row>
    <row r="2733" spans="4:7">
      <c r="D2733" s="16"/>
      <c r="E2733" s="17"/>
      <c r="F2733" s="17"/>
      <c r="G2733" s="17"/>
    </row>
    <row r="2734" spans="4:7">
      <c r="D2734" s="16"/>
      <c r="E2734" s="17"/>
      <c r="F2734" s="17"/>
      <c r="G2734" s="17"/>
    </row>
    <row r="2735" spans="4:7">
      <c r="D2735" s="16"/>
      <c r="E2735" s="17"/>
      <c r="F2735" s="17"/>
      <c r="G2735" s="17"/>
    </row>
    <row r="2736" spans="4:7">
      <c r="D2736" s="16"/>
      <c r="E2736" s="17"/>
      <c r="F2736" s="17"/>
      <c r="G2736" s="17"/>
    </row>
    <row r="2737" spans="4:7">
      <c r="D2737" s="16"/>
      <c r="E2737" s="17"/>
      <c r="F2737" s="17"/>
      <c r="G2737" s="17"/>
    </row>
    <row r="2738" spans="4:7">
      <c r="D2738" s="16"/>
      <c r="E2738" s="17"/>
      <c r="F2738" s="17"/>
      <c r="G2738" s="17"/>
    </row>
    <row r="2739" spans="4:7">
      <c r="D2739" s="16"/>
      <c r="E2739" s="17"/>
      <c r="F2739" s="17"/>
      <c r="G2739" s="17"/>
    </row>
    <row r="2740" spans="4:7">
      <c r="D2740" s="16"/>
      <c r="E2740" s="17"/>
      <c r="F2740" s="17"/>
      <c r="G2740" s="17"/>
    </row>
    <row r="2741" spans="4:7">
      <c r="D2741" s="16"/>
      <c r="E2741" s="17"/>
      <c r="F2741" s="17"/>
      <c r="G2741" s="17"/>
    </row>
    <row r="2742" spans="4:7">
      <c r="D2742" s="16"/>
      <c r="E2742" s="17"/>
      <c r="F2742" s="17"/>
      <c r="G2742" s="17"/>
    </row>
    <row r="2743" spans="4:7">
      <c r="D2743" s="16"/>
      <c r="E2743" s="17"/>
      <c r="F2743" s="17"/>
      <c r="G2743" s="17"/>
    </row>
    <row r="2744" spans="4:7">
      <c r="D2744" s="16"/>
      <c r="E2744" s="17"/>
      <c r="F2744" s="17"/>
      <c r="G2744" s="17"/>
    </row>
    <row r="2745" spans="4:7">
      <c r="D2745" s="16"/>
      <c r="E2745" s="17"/>
      <c r="F2745" s="17"/>
      <c r="G2745" s="17"/>
    </row>
    <row r="2746" spans="4:7">
      <c r="D2746" s="16"/>
      <c r="E2746" s="17"/>
      <c r="F2746" s="17"/>
      <c r="G2746" s="17"/>
    </row>
    <row r="2747" spans="4:7">
      <c r="D2747" s="16"/>
      <c r="E2747" s="17"/>
      <c r="F2747" s="17"/>
      <c r="G2747" s="17"/>
    </row>
    <row r="2748" spans="4:7">
      <c r="D2748" s="16"/>
      <c r="E2748" s="17"/>
      <c r="F2748" s="17"/>
      <c r="G2748" s="17"/>
    </row>
    <row r="2749" spans="4:7">
      <c r="D2749" s="16"/>
      <c r="E2749" s="17"/>
      <c r="F2749" s="17"/>
      <c r="G2749" s="17"/>
    </row>
    <row r="2750" spans="4:7">
      <c r="D2750" s="16"/>
      <c r="E2750" s="17"/>
      <c r="F2750" s="17"/>
      <c r="G2750" s="17"/>
    </row>
    <row r="2751" spans="4:7">
      <c r="D2751" s="16"/>
      <c r="E2751" s="17"/>
      <c r="F2751" s="17"/>
      <c r="G2751" s="17"/>
    </row>
    <row r="2752" spans="4:7">
      <c r="D2752" s="16"/>
      <c r="E2752" s="17"/>
      <c r="F2752" s="17"/>
      <c r="G2752" s="17"/>
    </row>
    <row r="2753" spans="4:7">
      <c r="D2753" s="16"/>
      <c r="E2753" s="17"/>
      <c r="F2753" s="17"/>
      <c r="G2753" s="17"/>
    </row>
    <row r="2754" spans="4:7">
      <c r="D2754" s="16"/>
      <c r="E2754" s="17"/>
      <c r="F2754" s="17"/>
      <c r="G2754" s="17"/>
    </row>
    <row r="2755" spans="4:7">
      <c r="D2755" s="16"/>
      <c r="E2755" s="17"/>
      <c r="F2755" s="17"/>
      <c r="G2755" s="17"/>
    </row>
    <row r="2756" spans="4:7">
      <c r="D2756" s="16"/>
      <c r="E2756" s="17"/>
      <c r="F2756" s="17"/>
      <c r="G2756" s="17"/>
    </row>
    <row r="2757" spans="4:7">
      <c r="D2757" s="16"/>
      <c r="E2757" s="17"/>
      <c r="F2757" s="17"/>
      <c r="G2757" s="17"/>
    </row>
    <row r="2758" spans="4:7">
      <c r="D2758" s="16"/>
      <c r="E2758" s="17"/>
      <c r="F2758" s="17"/>
      <c r="G2758" s="17"/>
    </row>
    <row r="2759" spans="4:7">
      <c r="D2759" s="16"/>
      <c r="E2759" s="17"/>
      <c r="F2759" s="17"/>
      <c r="G2759" s="17"/>
    </row>
    <row r="2760" spans="4:7">
      <c r="D2760" s="16"/>
      <c r="E2760" s="17"/>
      <c r="F2760" s="17"/>
      <c r="G2760" s="17"/>
    </row>
    <row r="2761" spans="4:7">
      <c r="D2761" s="16"/>
      <c r="E2761" s="17"/>
      <c r="F2761" s="17"/>
      <c r="G2761" s="17"/>
    </row>
    <row r="2762" spans="4:7">
      <c r="D2762" s="16"/>
      <c r="E2762" s="17"/>
      <c r="F2762" s="17"/>
      <c r="G2762" s="17"/>
    </row>
    <row r="2763" spans="4:7">
      <c r="D2763" s="16"/>
      <c r="E2763" s="17"/>
      <c r="F2763" s="17"/>
      <c r="G2763" s="17"/>
    </row>
    <row r="2764" spans="4:7">
      <c r="D2764" s="16"/>
      <c r="E2764" s="17"/>
      <c r="F2764" s="17"/>
      <c r="G2764" s="17"/>
    </row>
    <row r="2765" spans="4:7">
      <c r="D2765" s="16"/>
      <c r="E2765" s="17"/>
      <c r="F2765" s="17"/>
      <c r="G2765" s="17"/>
    </row>
    <row r="2766" spans="4:7">
      <c r="D2766" s="16"/>
      <c r="E2766" s="17"/>
      <c r="F2766" s="17"/>
      <c r="G2766" s="17"/>
    </row>
    <row r="2767" spans="4:7">
      <c r="D2767" s="16"/>
      <c r="E2767" s="17"/>
      <c r="F2767" s="17"/>
      <c r="G2767" s="17"/>
    </row>
    <row r="2768" spans="4:7">
      <c r="D2768" s="16"/>
      <c r="E2768" s="17"/>
      <c r="F2768" s="17"/>
      <c r="G2768" s="17"/>
    </row>
    <row r="2769" spans="4:7">
      <c r="D2769" s="16"/>
      <c r="E2769" s="17"/>
      <c r="F2769" s="17"/>
      <c r="G2769" s="17"/>
    </row>
    <row r="2770" spans="4:7">
      <c r="D2770" s="16"/>
      <c r="E2770" s="17"/>
      <c r="F2770" s="17"/>
      <c r="G2770" s="17"/>
    </row>
    <row r="2771" spans="4:7">
      <c r="D2771" s="16"/>
      <c r="E2771" s="17"/>
      <c r="F2771" s="17"/>
      <c r="G2771" s="17"/>
    </row>
    <row r="2772" spans="4:7">
      <c r="D2772" s="16"/>
      <c r="E2772" s="17"/>
      <c r="F2772" s="17"/>
      <c r="G2772" s="17"/>
    </row>
    <row r="2773" spans="4:7">
      <c r="D2773" s="16"/>
      <c r="E2773" s="17"/>
      <c r="F2773" s="17"/>
      <c r="G2773" s="17"/>
    </row>
    <row r="2774" spans="4:7">
      <c r="D2774" s="16"/>
      <c r="E2774" s="17"/>
      <c r="F2774" s="17"/>
      <c r="G2774" s="17"/>
    </row>
    <row r="2775" spans="4:7">
      <c r="D2775" s="16"/>
      <c r="E2775" s="17"/>
      <c r="F2775" s="17"/>
      <c r="G2775" s="17"/>
    </row>
    <row r="2776" spans="4:7">
      <c r="D2776" s="16"/>
      <c r="E2776" s="17"/>
      <c r="F2776" s="17"/>
      <c r="G2776" s="17"/>
    </row>
    <row r="2777" spans="4:7">
      <c r="D2777" s="16"/>
      <c r="E2777" s="17"/>
      <c r="F2777" s="17"/>
      <c r="G2777" s="17"/>
    </row>
    <row r="2778" spans="4:7">
      <c r="D2778" s="16"/>
      <c r="E2778" s="17"/>
      <c r="F2778" s="17"/>
      <c r="G2778" s="17"/>
    </row>
    <row r="2779" spans="4:7">
      <c r="D2779" s="16"/>
      <c r="E2779" s="17"/>
      <c r="F2779" s="17"/>
      <c r="G2779" s="17"/>
    </row>
    <row r="2780" spans="4:7">
      <c r="D2780" s="16"/>
      <c r="E2780" s="17"/>
      <c r="F2780" s="17"/>
      <c r="G2780" s="17"/>
    </row>
    <row r="2781" spans="4:7">
      <c r="D2781" s="16"/>
      <c r="E2781" s="17"/>
      <c r="F2781" s="17"/>
      <c r="G2781" s="17"/>
    </row>
    <row r="2782" spans="4:7">
      <c r="D2782" s="16"/>
      <c r="E2782" s="17"/>
      <c r="F2782" s="17"/>
      <c r="G2782" s="17"/>
    </row>
    <row r="2783" spans="4:7">
      <c r="D2783" s="16"/>
      <c r="E2783" s="17"/>
      <c r="F2783" s="17"/>
      <c r="G2783" s="17"/>
    </row>
    <row r="2784" spans="4:7">
      <c r="D2784" s="16"/>
      <c r="E2784" s="17"/>
      <c r="F2784" s="17"/>
      <c r="G2784" s="17"/>
    </row>
    <row r="2785" spans="4:7">
      <c r="D2785" s="16"/>
      <c r="E2785" s="17"/>
      <c r="F2785" s="17"/>
      <c r="G2785" s="17"/>
    </row>
    <row r="2786" spans="4:7">
      <c r="D2786" s="16"/>
      <c r="E2786" s="17"/>
      <c r="F2786" s="17"/>
      <c r="G2786" s="17"/>
    </row>
    <row r="2787" spans="4:7">
      <c r="D2787" s="16"/>
      <c r="E2787" s="17"/>
      <c r="F2787" s="17"/>
      <c r="G2787" s="17"/>
    </row>
    <row r="2788" spans="4:7">
      <c r="D2788" s="16"/>
      <c r="E2788" s="17"/>
      <c r="F2788" s="17"/>
      <c r="G2788" s="17"/>
    </row>
    <row r="2789" spans="4:7">
      <c r="D2789" s="16"/>
      <c r="E2789" s="17"/>
      <c r="F2789" s="17"/>
      <c r="G2789" s="17"/>
    </row>
    <row r="2790" spans="4:7">
      <c r="D2790" s="16"/>
      <c r="E2790" s="17"/>
      <c r="F2790" s="17"/>
      <c r="G2790" s="17"/>
    </row>
    <row r="2791" spans="4:7">
      <c r="D2791" s="16"/>
      <c r="E2791" s="17"/>
      <c r="F2791" s="17"/>
      <c r="G2791" s="17"/>
    </row>
    <row r="2792" spans="4:7">
      <c r="D2792" s="16"/>
      <c r="E2792" s="17"/>
      <c r="F2792" s="17"/>
      <c r="G2792" s="17"/>
    </row>
    <row r="2793" spans="4:7">
      <c r="D2793" s="16"/>
      <c r="E2793" s="17"/>
      <c r="F2793" s="17"/>
      <c r="G2793" s="17"/>
    </row>
    <row r="2794" spans="4:7">
      <c r="D2794" s="16"/>
      <c r="E2794" s="17"/>
      <c r="F2794" s="17"/>
      <c r="G2794" s="17"/>
    </row>
    <row r="2795" spans="4:7">
      <c r="D2795" s="16"/>
      <c r="E2795" s="17"/>
      <c r="F2795" s="17"/>
      <c r="G2795" s="17"/>
    </row>
    <row r="2796" spans="4:7">
      <c r="D2796" s="16"/>
      <c r="E2796" s="17"/>
      <c r="F2796" s="17"/>
      <c r="G2796" s="17"/>
    </row>
    <row r="2797" spans="4:7">
      <c r="D2797" s="16"/>
      <c r="E2797" s="17"/>
      <c r="F2797" s="17"/>
      <c r="G2797" s="17"/>
    </row>
    <row r="2798" spans="4:7">
      <c r="D2798" s="16"/>
      <c r="E2798" s="17"/>
      <c r="F2798" s="17"/>
      <c r="G2798" s="17"/>
    </row>
    <row r="2799" spans="4:7">
      <c r="D2799" s="16"/>
      <c r="E2799" s="17"/>
      <c r="F2799" s="17"/>
      <c r="G2799" s="17"/>
    </row>
    <row r="2800" spans="4:7">
      <c r="D2800" s="16"/>
      <c r="E2800" s="17"/>
      <c r="F2800" s="17"/>
      <c r="G2800" s="17"/>
    </row>
    <row r="2801" spans="4:7">
      <c r="D2801" s="16"/>
      <c r="E2801" s="17"/>
      <c r="F2801" s="17"/>
      <c r="G2801" s="17"/>
    </row>
    <row r="2802" spans="4:7">
      <c r="D2802" s="16"/>
      <c r="E2802" s="17"/>
      <c r="F2802" s="17"/>
      <c r="G2802" s="17"/>
    </row>
    <row r="2803" spans="4:7">
      <c r="D2803" s="16"/>
      <c r="E2803" s="17"/>
      <c r="F2803" s="17"/>
      <c r="G2803" s="17"/>
    </row>
    <row r="2804" spans="4:7">
      <c r="D2804" s="16"/>
      <c r="E2804" s="17"/>
      <c r="F2804" s="17"/>
      <c r="G2804" s="17"/>
    </row>
    <row r="2805" spans="4:7">
      <c r="D2805" s="16"/>
      <c r="E2805" s="17"/>
      <c r="F2805" s="17"/>
      <c r="G2805" s="17"/>
    </row>
    <row r="2806" spans="4:7">
      <c r="D2806" s="16"/>
      <c r="E2806" s="17"/>
      <c r="F2806" s="17"/>
      <c r="G2806" s="17"/>
    </row>
    <row r="2807" spans="4:7">
      <c r="D2807" s="16"/>
      <c r="E2807" s="17"/>
      <c r="F2807" s="17"/>
      <c r="G2807" s="17"/>
    </row>
    <row r="2808" spans="4:7">
      <c r="D2808" s="16"/>
      <c r="E2808" s="17"/>
      <c r="F2808" s="17"/>
      <c r="G2808" s="17"/>
    </row>
    <row r="2809" spans="4:7">
      <c r="D2809" s="16"/>
      <c r="E2809" s="17"/>
      <c r="F2809" s="17"/>
      <c r="G2809" s="17"/>
    </row>
    <row r="2810" spans="4:7">
      <c r="D2810" s="16"/>
      <c r="E2810" s="17"/>
      <c r="F2810" s="17"/>
      <c r="G2810" s="17"/>
    </row>
    <row r="2811" spans="4:7">
      <c r="D2811" s="16"/>
      <c r="E2811" s="17"/>
      <c r="F2811" s="17"/>
      <c r="G2811" s="17"/>
    </row>
    <row r="2812" spans="4:7">
      <c r="D2812" s="16"/>
      <c r="E2812" s="17"/>
      <c r="F2812" s="17"/>
      <c r="G2812" s="17"/>
    </row>
    <row r="2813" spans="4:7">
      <c r="D2813" s="16"/>
      <c r="E2813" s="17"/>
      <c r="F2813" s="17"/>
      <c r="G2813" s="17"/>
    </row>
    <row r="2814" spans="4:7">
      <c r="D2814" s="16"/>
      <c r="E2814" s="17"/>
      <c r="F2814" s="17"/>
      <c r="G2814" s="17"/>
    </row>
    <row r="2815" spans="4:7">
      <c r="D2815" s="16"/>
      <c r="E2815" s="17"/>
      <c r="F2815" s="17"/>
      <c r="G2815" s="17"/>
    </row>
    <row r="2816" spans="4:7">
      <c r="D2816" s="16"/>
      <c r="E2816" s="17"/>
      <c r="F2816" s="17"/>
      <c r="G2816" s="17"/>
    </row>
    <row r="2817" spans="4:7">
      <c r="D2817" s="16"/>
      <c r="E2817" s="17"/>
      <c r="F2817" s="17"/>
      <c r="G2817" s="17"/>
    </row>
    <row r="2818" spans="4:7">
      <c r="D2818" s="16"/>
      <c r="E2818" s="17"/>
      <c r="F2818" s="17"/>
      <c r="G2818" s="17"/>
    </row>
    <row r="2819" spans="4:7">
      <c r="D2819" s="16"/>
      <c r="E2819" s="17"/>
      <c r="F2819" s="17"/>
      <c r="G2819" s="17"/>
    </row>
    <row r="2820" spans="4:7">
      <c r="D2820" s="16"/>
      <c r="E2820" s="17"/>
      <c r="F2820" s="17"/>
      <c r="G2820" s="17"/>
    </row>
    <row r="2821" spans="4:7">
      <c r="D2821" s="16"/>
      <c r="E2821" s="17"/>
      <c r="F2821" s="17"/>
      <c r="G2821" s="17"/>
    </row>
    <row r="2822" spans="4:7">
      <c r="D2822" s="16"/>
      <c r="E2822" s="17"/>
      <c r="F2822" s="17"/>
      <c r="G2822" s="17"/>
    </row>
    <row r="2823" spans="4:7">
      <c r="D2823" s="16"/>
      <c r="E2823" s="17"/>
      <c r="F2823" s="17"/>
      <c r="G2823" s="17"/>
    </row>
    <row r="2824" spans="4:7">
      <c r="D2824" s="16"/>
      <c r="E2824" s="17"/>
      <c r="F2824" s="17"/>
      <c r="G2824" s="17"/>
    </row>
    <row r="2825" spans="4:7">
      <c r="D2825" s="16"/>
      <c r="E2825" s="17"/>
      <c r="F2825" s="17"/>
      <c r="G2825" s="17"/>
    </row>
    <row r="2826" spans="4:7">
      <c r="D2826" s="16"/>
      <c r="E2826" s="17"/>
      <c r="F2826" s="17"/>
      <c r="G2826" s="17"/>
    </row>
    <row r="2827" spans="4:7">
      <c r="D2827" s="16"/>
      <c r="E2827" s="17"/>
      <c r="F2827" s="17"/>
      <c r="G2827" s="17"/>
    </row>
    <row r="2828" spans="4:7">
      <c r="D2828" s="16"/>
      <c r="E2828" s="17"/>
      <c r="F2828" s="17"/>
      <c r="G2828" s="17"/>
    </row>
    <row r="2829" spans="4:7">
      <c r="D2829" s="16"/>
      <c r="E2829" s="17"/>
      <c r="F2829" s="17"/>
      <c r="G2829" s="17"/>
    </row>
    <row r="2830" spans="4:7">
      <c r="D2830" s="16"/>
      <c r="E2830" s="17"/>
      <c r="F2830" s="17"/>
      <c r="G2830" s="17"/>
    </row>
    <row r="2831" spans="4:7">
      <c r="D2831" s="16"/>
      <c r="E2831" s="17"/>
      <c r="F2831" s="17"/>
      <c r="G2831" s="17"/>
    </row>
    <row r="2832" spans="4:7">
      <c r="D2832" s="16"/>
      <c r="E2832" s="17"/>
      <c r="F2832" s="17"/>
      <c r="G2832" s="17"/>
    </row>
    <row r="2833" spans="4:7">
      <c r="D2833" s="16"/>
      <c r="E2833" s="17"/>
      <c r="F2833" s="17"/>
      <c r="G2833" s="17"/>
    </row>
    <row r="2834" spans="4:7">
      <c r="D2834" s="16"/>
      <c r="E2834" s="17"/>
      <c r="F2834" s="17"/>
      <c r="G2834" s="17"/>
    </row>
    <row r="2835" spans="4:7">
      <c r="D2835" s="16"/>
      <c r="E2835" s="17"/>
      <c r="F2835" s="17"/>
      <c r="G2835" s="17"/>
    </row>
    <row r="2836" spans="4:7">
      <c r="D2836" s="16"/>
      <c r="E2836" s="17"/>
      <c r="F2836" s="17"/>
      <c r="G2836" s="17"/>
    </row>
    <row r="2837" spans="4:7">
      <c r="D2837" s="16"/>
      <c r="E2837" s="17"/>
      <c r="F2837" s="17"/>
      <c r="G2837" s="17"/>
    </row>
    <row r="2838" spans="4:7">
      <c r="D2838" s="16"/>
      <c r="E2838" s="17"/>
      <c r="F2838" s="17"/>
      <c r="G2838" s="17"/>
    </row>
    <row r="2839" spans="4:7">
      <c r="D2839" s="16"/>
      <c r="E2839" s="17"/>
      <c r="F2839" s="17"/>
      <c r="G2839" s="17"/>
    </row>
    <row r="2840" spans="4:7">
      <c r="D2840" s="16"/>
      <c r="E2840" s="17"/>
      <c r="F2840" s="17"/>
      <c r="G2840" s="17"/>
    </row>
    <row r="2841" spans="4:7">
      <c r="D2841" s="16"/>
      <c r="E2841" s="17"/>
      <c r="F2841" s="17"/>
      <c r="G2841" s="17"/>
    </row>
    <row r="2842" spans="4:7">
      <c r="D2842" s="16"/>
      <c r="E2842" s="17"/>
      <c r="F2842" s="17"/>
      <c r="G2842" s="17"/>
    </row>
    <row r="2843" spans="4:7">
      <c r="D2843" s="16"/>
      <c r="E2843" s="17"/>
      <c r="F2843" s="17"/>
      <c r="G2843" s="17"/>
    </row>
    <row r="2844" spans="4:7">
      <c r="D2844" s="16"/>
      <c r="E2844" s="17"/>
      <c r="F2844" s="17"/>
      <c r="G2844" s="17"/>
    </row>
    <row r="2845" spans="4:7">
      <c r="D2845" s="16"/>
      <c r="E2845" s="17"/>
      <c r="F2845" s="17"/>
      <c r="G2845" s="17"/>
    </row>
    <row r="2846" spans="4:7">
      <c r="D2846" s="16"/>
      <c r="E2846" s="17"/>
      <c r="F2846" s="17"/>
      <c r="G2846" s="17"/>
    </row>
    <row r="2847" spans="4:7">
      <c r="D2847" s="16"/>
      <c r="E2847" s="17"/>
      <c r="F2847" s="17"/>
      <c r="G2847" s="17"/>
    </row>
    <row r="2848" spans="4:7">
      <c r="D2848" s="16"/>
      <c r="E2848" s="17"/>
      <c r="F2848" s="17"/>
      <c r="G2848" s="17"/>
    </row>
    <row r="2849" spans="4:7">
      <c r="D2849" s="16"/>
      <c r="E2849" s="17"/>
      <c r="F2849" s="17"/>
      <c r="G2849" s="17"/>
    </row>
    <row r="2850" spans="4:7">
      <c r="D2850" s="16"/>
      <c r="E2850" s="17"/>
      <c r="F2850" s="17"/>
      <c r="G2850" s="17"/>
    </row>
    <row r="2851" spans="4:7">
      <c r="D2851" s="16"/>
      <c r="E2851" s="17"/>
      <c r="F2851" s="17"/>
      <c r="G2851" s="17"/>
    </row>
    <row r="2852" spans="4:7">
      <c r="D2852" s="16"/>
      <c r="E2852" s="17"/>
      <c r="F2852" s="17"/>
      <c r="G2852" s="17"/>
    </row>
    <row r="2853" spans="4:7">
      <c r="D2853" s="16"/>
      <c r="E2853" s="17"/>
      <c r="F2853" s="17"/>
      <c r="G2853" s="17"/>
    </row>
    <row r="2854" spans="4:7">
      <c r="D2854" s="16"/>
      <c r="E2854" s="17"/>
      <c r="F2854" s="17"/>
      <c r="G2854" s="17"/>
    </row>
    <row r="2855" spans="4:7">
      <c r="D2855" s="16"/>
      <c r="E2855" s="17"/>
      <c r="F2855" s="17"/>
      <c r="G2855" s="17"/>
    </row>
    <row r="2856" spans="4:7">
      <c r="D2856" s="16"/>
      <c r="E2856" s="17"/>
      <c r="F2856" s="17"/>
      <c r="G2856" s="17"/>
    </row>
    <row r="2857" spans="4:7">
      <c r="D2857" s="16"/>
      <c r="E2857" s="17"/>
      <c r="F2857" s="17"/>
      <c r="G2857" s="17"/>
    </row>
    <row r="2858" spans="4:7">
      <c r="D2858" s="16"/>
      <c r="E2858" s="17"/>
      <c r="F2858" s="17"/>
      <c r="G2858" s="17"/>
    </row>
    <row r="2859" spans="4:7">
      <c r="D2859" s="16"/>
      <c r="E2859" s="17"/>
      <c r="F2859" s="17"/>
      <c r="G2859" s="17"/>
    </row>
    <row r="2860" spans="4:7">
      <c r="D2860" s="16"/>
      <c r="E2860" s="17"/>
      <c r="F2860" s="17"/>
      <c r="G2860" s="17"/>
    </row>
    <row r="2861" spans="4:7">
      <c r="D2861" s="16"/>
      <c r="E2861" s="17"/>
      <c r="F2861" s="17"/>
      <c r="G2861" s="17"/>
    </row>
    <row r="2862" spans="4:7">
      <c r="D2862" s="16"/>
      <c r="E2862" s="17"/>
      <c r="F2862" s="17"/>
      <c r="G2862" s="17"/>
    </row>
    <row r="2863" spans="4:7">
      <c r="D2863" s="16"/>
      <c r="E2863" s="17"/>
      <c r="F2863" s="17"/>
      <c r="G2863" s="17"/>
    </row>
    <row r="2864" spans="4:7">
      <c r="D2864" s="16"/>
      <c r="E2864" s="17"/>
      <c r="F2864" s="17"/>
      <c r="G2864" s="17"/>
    </row>
    <row r="2865" spans="4:7">
      <c r="D2865" s="16"/>
      <c r="E2865" s="17"/>
      <c r="F2865" s="17"/>
      <c r="G2865" s="17"/>
    </row>
    <row r="2866" spans="4:7">
      <c r="D2866" s="16"/>
      <c r="E2866" s="17"/>
      <c r="F2866" s="17"/>
      <c r="G2866" s="17"/>
    </row>
    <row r="2867" spans="4:7">
      <c r="D2867" s="16"/>
      <c r="E2867" s="17"/>
      <c r="F2867" s="17"/>
      <c r="G2867" s="17"/>
    </row>
    <row r="2868" spans="4:7">
      <c r="D2868" s="16"/>
      <c r="E2868" s="17"/>
      <c r="F2868" s="17"/>
      <c r="G2868" s="17"/>
    </row>
    <row r="2869" spans="4:7">
      <c r="D2869" s="16"/>
      <c r="E2869" s="17"/>
      <c r="F2869" s="17"/>
      <c r="G2869" s="17"/>
    </row>
    <row r="2870" spans="4:7">
      <c r="D2870" s="16"/>
      <c r="E2870" s="17"/>
      <c r="F2870" s="17"/>
      <c r="G2870" s="17"/>
    </row>
    <row r="2871" spans="4:7">
      <c r="D2871" s="16"/>
      <c r="E2871" s="17"/>
      <c r="F2871" s="17"/>
      <c r="G2871" s="17"/>
    </row>
    <row r="2872" spans="4:7">
      <c r="D2872" s="16"/>
      <c r="E2872" s="17"/>
      <c r="F2872" s="17"/>
      <c r="G2872" s="17"/>
    </row>
    <row r="2873" spans="4:7">
      <c r="D2873" s="16"/>
      <c r="E2873" s="17"/>
      <c r="F2873" s="17"/>
      <c r="G2873" s="17"/>
    </row>
    <row r="2874" spans="4:7">
      <c r="D2874" s="16"/>
      <c r="E2874" s="17"/>
      <c r="F2874" s="17"/>
      <c r="G2874" s="17"/>
    </row>
    <row r="2875" spans="4:7">
      <c r="D2875" s="16"/>
      <c r="E2875" s="17"/>
      <c r="F2875" s="17"/>
      <c r="G2875" s="17"/>
    </row>
    <row r="2876" spans="4:7">
      <c r="D2876" s="16"/>
      <c r="E2876" s="17"/>
      <c r="F2876" s="17"/>
      <c r="G2876" s="17"/>
    </row>
    <row r="2877" spans="4:7">
      <c r="D2877" s="16"/>
      <c r="E2877" s="17"/>
      <c r="F2877" s="17"/>
      <c r="G2877" s="17"/>
    </row>
    <row r="2878" spans="4:7">
      <c r="D2878" s="16"/>
      <c r="E2878" s="17"/>
      <c r="F2878" s="17"/>
      <c r="G2878" s="17"/>
    </row>
    <row r="2879" spans="4:7">
      <c r="D2879" s="16"/>
      <c r="E2879" s="17"/>
      <c r="F2879" s="17"/>
      <c r="G2879" s="17"/>
    </row>
    <row r="2880" spans="4:7">
      <c r="D2880" s="16"/>
      <c r="E2880" s="17"/>
      <c r="F2880" s="17"/>
      <c r="G2880" s="17"/>
    </row>
    <row r="2881" spans="4:7">
      <c r="D2881" s="16"/>
      <c r="E2881" s="17"/>
      <c r="F2881" s="17"/>
      <c r="G2881" s="17"/>
    </row>
    <row r="2882" spans="4:7">
      <c r="D2882" s="16"/>
      <c r="E2882" s="17"/>
      <c r="F2882" s="17"/>
      <c r="G2882" s="17"/>
    </row>
    <row r="2883" spans="4:7">
      <c r="D2883" s="16"/>
      <c r="E2883" s="17"/>
      <c r="F2883" s="17"/>
      <c r="G2883" s="17"/>
    </row>
    <row r="2884" spans="4:7">
      <c r="D2884" s="16"/>
      <c r="E2884" s="17"/>
      <c r="F2884" s="17"/>
      <c r="G2884" s="17"/>
    </row>
    <row r="2885" spans="4:7">
      <c r="D2885" s="16"/>
      <c r="E2885" s="17"/>
      <c r="F2885" s="17"/>
      <c r="G2885" s="17"/>
    </row>
    <row r="2886" spans="4:7">
      <c r="D2886" s="16"/>
      <c r="E2886" s="17"/>
      <c r="F2886" s="17"/>
      <c r="G2886" s="17"/>
    </row>
    <row r="2887" spans="4:7">
      <c r="D2887" s="16"/>
      <c r="E2887" s="17"/>
      <c r="F2887" s="17"/>
      <c r="G2887" s="17"/>
    </row>
    <row r="2888" spans="4:7">
      <c r="D2888" s="16"/>
      <c r="E2888" s="17"/>
      <c r="F2888" s="17"/>
      <c r="G2888" s="17"/>
    </row>
    <row r="2889" spans="4:7">
      <c r="D2889" s="16"/>
      <c r="E2889" s="17"/>
      <c r="F2889" s="17"/>
      <c r="G2889" s="17"/>
    </row>
    <row r="2890" spans="4:7">
      <c r="D2890" s="16"/>
      <c r="E2890" s="17"/>
      <c r="F2890" s="17"/>
      <c r="G2890" s="17"/>
    </row>
    <row r="2891" spans="4:7">
      <c r="D2891" s="16"/>
      <c r="E2891" s="17"/>
      <c r="F2891" s="17"/>
      <c r="G2891" s="17"/>
    </row>
    <row r="2892" spans="4:7">
      <c r="D2892" s="16"/>
      <c r="E2892" s="17"/>
      <c r="F2892" s="17"/>
      <c r="G2892" s="17"/>
    </row>
    <row r="2893" spans="4:7">
      <c r="D2893" s="16"/>
      <c r="E2893" s="17"/>
      <c r="F2893" s="17"/>
      <c r="G2893" s="17"/>
    </row>
    <row r="2894" spans="4:7">
      <c r="D2894" s="16"/>
      <c r="E2894" s="17"/>
      <c r="F2894" s="17"/>
      <c r="G2894" s="17"/>
    </row>
    <row r="2895" spans="4:7">
      <c r="D2895" s="16"/>
      <c r="E2895" s="17"/>
      <c r="F2895" s="17"/>
      <c r="G2895" s="17"/>
    </row>
    <row r="2896" spans="4:7">
      <c r="D2896" s="16"/>
      <c r="E2896" s="17"/>
      <c r="F2896" s="17"/>
      <c r="G2896" s="17"/>
    </row>
    <row r="2897" spans="4:7">
      <c r="D2897" s="16"/>
      <c r="E2897" s="17"/>
      <c r="F2897" s="17"/>
      <c r="G2897" s="17"/>
    </row>
    <row r="2898" spans="4:7">
      <c r="D2898" s="16"/>
      <c r="E2898" s="17"/>
      <c r="F2898" s="17"/>
      <c r="G2898" s="17"/>
    </row>
    <row r="2899" spans="4:7">
      <c r="D2899" s="16"/>
      <c r="E2899" s="17"/>
      <c r="F2899" s="17"/>
      <c r="G2899" s="17"/>
    </row>
    <row r="2900" spans="4:7">
      <c r="D2900" s="16"/>
      <c r="E2900" s="17"/>
      <c r="F2900" s="17"/>
      <c r="G2900" s="17"/>
    </row>
    <row r="2901" spans="4:7">
      <c r="D2901" s="16"/>
      <c r="E2901" s="17"/>
      <c r="F2901" s="17"/>
      <c r="G2901" s="17"/>
    </row>
    <row r="2902" spans="4:7">
      <c r="D2902" s="16"/>
      <c r="E2902" s="17"/>
      <c r="F2902" s="17"/>
      <c r="G2902" s="17"/>
    </row>
    <row r="2903" spans="4:7">
      <c r="D2903" s="16"/>
      <c r="E2903" s="17"/>
      <c r="F2903" s="17"/>
      <c r="G2903" s="17"/>
    </row>
    <row r="2904" spans="4:7">
      <c r="D2904" s="16"/>
      <c r="E2904" s="17"/>
      <c r="F2904" s="17"/>
      <c r="G2904" s="17"/>
    </row>
    <row r="2905" spans="4:7">
      <c r="D2905" s="16"/>
      <c r="E2905" s="17"/>
      <c r="F2905" s="17"/>
      <c r="G2905" s="17"/>
    </row>
    <row r="2906" spans="4:7">
      <c r="D2906" s="16"/>
      <c r="E2906" s="17"/>
      <c r="F2906" s="17"/>
      <c r="G2906" s="17"/>
    </row>
    <row r="2907" spans="4:7">
      <c r="D2907" s="16"/>
      <c r="E2907" s="17"/>
      <c r="F2907" s="17"/>
      <c r="G2907" s="17"/>
    </row>
    <row r="2908" spans="4:7">
      <c r="D2908" s="16"/>
      <c r="E2908" s="17"/>
      <c r="F2908" s="17"/>
      <c r="G2908" s="17"/>
    </row>
    <row r="2909" spans="4:7">
      <c r="D2909" s="16"/>
      <c r="E2909" s="17"/>
      <c r="F2909" s="17"/>
      <c r="G2909" s="17"/>
    </row>
    <row r="2910" spans="4:7">
      <c r="D2910" s="16"/>
      <c r="E2910" s="17"/>
      <c r="F2910" s="17"/>
      <c r="G2910" s="17"/>
    </row>
    <row r="2911" spans="4:7">
      <c r="D2911" s="16"/>
      <c r="E2911" s="17"/>
      <c r="F2911" s="17"/>
      <c r="G2911" s="17"/>
    </row>
    <row r="2912" spans="4:7">
      <c r="D2912" s="16"/>
      <c r="E2912" s="17"/>
      <c r="F2912" s="17"/>
      <c r="G2912" s="17"/>
    </row>
    <row r="2913" spans="4:7">
      <c r="D2913" s="16"/>
      <c r="E2913" s="17"/>
      <c r="F2913" s="17"/>
      <c r="G2913" s="17"/>
    </row>
    <row r="2914" spans="4:7">
      <c r="D2914" s="16"/>
      <c r="E2914" s="17"/>
      <c r="F2914" s="17"/>
      <c r="G2914" s="17"/>
    </row>
    <row r="2915" spans="4:7">
      <c r="D2915" s="16"/>
      <c r="E2915" s="17"/>
      <c r="F2915" s="17"/>
      <c r="G2915" s="17"/>
    </row>
    <row r="2916" spans="4:7">
      <c r="D2916" s="16"/>
      <c r="E2916" s="17"/>
      <c r="F2916" s="17"/>
      <c r="G2916" s="17"/>
    </row>
    <row r="2917" spans="4:7">
      <c r="D2917" s="16"/>
      <c r="E2917" s="17"/>
      <c r="F2917" s="17"/>
      <c r="G2917" s="17"/>
    </row>
    <row r="2918" spans="4:7">
      <c r="D2918" s="16"/>
      <c r="E2918" s="17"/>
      <c r="F2918" s="17"/>
      <c r="G2918" s="17"/>
    </row>
    <row r="2919" spans="4:7">
      <c r="D2919" s="16"/>
      <c r="E2919" s="17"/>
      <c r="F2919" s="17"/>
      <c r="G2919" s="17"/>
    </row>
    <row r="2920" spans="4:7">
      <c r="D2920" s="16"/>
      <c r="E2920" s="17"/>
      <c r="F2920" s="17"/>
      <c r="G2920" s="17"/>
    </row>
    <row r="2921" spans="4:7">
      <c r="D2921" s="16"/>
      <c r="E2921" s="17"/>
      <c r="F2921" s="17"/>
      <c r="G2921" s="17"/>
    </row>
    <row r="2922" spans="4:7">
      <c r="D2922" s="16"/>
      <c r="E2922" s="17"/>
      <c r="F2922" s="17"/>
      <c r="G2922" s="17"/>
    </row>
    <row r="2923" spans="4:7">
      <c r="D2923" s="16"/>
      <c r="E2923" s="17"/>
      <c r="F2923" s="17"/>
      <c r="G2923" s="17"/>
    </row>
    <row r="2924" spans="4:7">
      <c r="D2924" s="16"/>
      <c r="E2924" s="17"/>
      <c r="F2924" s="17"/>
      <c r="G2924" s="17"/>
    </row>
    <row r="2925" spans="4:7">
      <c r="D2925" s="16"/>
      <c r="E2925" s="17"/>
      <c r="F2925" s="17"/>
      <c r="G2925" s="17"/>
    </row>
    <row r="2926" spans="4:7">
      <c r="D2926" s="16"/>
      <c r="E2926" s="17"/>
      <c r="F2926" s="17"/>
      <c r="G2926" s="17"/>
    </row>
    <row r="2927" spans="4:7">
      <c r="D2927" s="16"/>
      <c r="E2927" s="17"/>
      <c r="F2927" s="17"/>
      <c r="G2927" s="17"/>
    </row>
    <row r="2928" spans="4:7">
      <c r="D2928" s="16"/>
      <c r="E2928" s="17"/>
      <c r="F2928" s="17"/>
      <c r="G2928" s="17"/>
    </row>
    <row r="2929" spans="4:7">
      <c r="D2929" s="16"/>
      <c r="E2929" s="17"/>
      <c r="F2929" s="17"/>
      <c r="G2929" s="17"/>
    </row>
    <row r="2930" spans="4:7">
      <c r="D2930" s="16"/>
      <c r="E2930" s="17"/>
      <c r="F2930" s="17"/>
      <c r="G2930" s="17"/>
    </row>
    <row r="2931" spans="4:7">
      <c r="D2931" s="16"/>
      <c r="E2931" s="17"/>
      <c r="F2931" s="17"/>
      <c r="G2931" s="17"/>
    </row>
    <row r="2932" spans="4:7">
      <c r="D2932" s="16"/>
      <c r="E2932" s="17"/>
      <c r="F2932" s="17"/>
      <c r="G2932" s="17"/>
    </row>
    <row r="2933" spans="4:7">
      <c r="D2933" s="16"/>
      <c r="E2933" s="17"/>
      <c r="F2933" s="17"/>
      <c r="G2933" s="17"/>
    </row>
    <row r="2934" spans="4:7">
      <c r="D2934" s="16"/>
      <c r="E2934" s="17"/>
      <c r="F2934" s="17"/>
      <c r="G2934" s="17"/>
    </row>
    <row r="2935" spans="4:7">
      <c r="D2935" s="16"/>
      <c r="E2935" s="17"/>
      <c r="F2935" s="17"/>
      <c r="G2935" s="17"/>
    </row>
    <row r="2936" spans="4:7">
      <c r="D2936" s="16"/>
      <c r="E2936" s="17"/>
      <c r="F2936" s="17"/>
      <c r="G2936" s="17"/>
    </row>
    <row r="2937" spans="4:7">
      <c r="D2937" s="16"/>
      <c r="E2937" s="17"/>
      <c r="F2937" s="17"/>
      <c r="G2937" s="17"/>
    </row>
    <row r="2938" spans="4:7">
      <c r="D2938" s="16"/>
      <c r="E2938" s="17"/>
      <c r="F2938" s="17"/>
      <c r="G2938" s="17"/>
    </row>
    <row r="2939" spans="4:7">
      <c r="D2939" s="16"/>
      <c r="E2939" s="17"/>
      <c r="F2939" s="17"/>
      <c r="G2939" s="17"/>
    </row>
    <row r="2940" spans="4:7">
      <c r="D2940" s="16"/>
      <c r="E2940" s="17"/>
      <c r="F2940" s="17"/>
      <c r="G2940" s="17"/>
    </row>
    <row r="2941" spans="4:7">
      <c r="D2941" s="16"/>
      <c r="E2941" s="17"/>
      <c r="F2941" s="17"/>
      <c r="G2941" s="17"/>
    </row>
    <row r="2942" spans="4:7">
      <c r="D2942" s="16"/>
      <c r="E2942" s="17"/>
      <c r="F2942" s="17"/>
      <c r="G2942" s="17"/>
    </row>
    <row r="2943" spans="4:7">
      <c r="D2943" s="16"/>
      <c r="E2943" s="17"/>
      <c r="F2943" s="17"/>
      <c r="G2943" s="17"/>
    </row>
    <row r="2944" spans="4:7">
      <c r="D2944" s="16"/>
      <c r="E2944" s="17"/>
      <c r="F2944" s="17"/>
      <c r="G2944" s="17"/>
    </row>
    <row r="2945" spans="4:7">
      <c r="D2945" s="16"/>
      <c r="E2945" s="17"/>
      <c r="F2945" s="17"/>
      <c r="G2945" s="17"/>
    </row>
    <row r="2946" spans="4:7">
      <c r="D2946" s="16"/>
      <c r="E2946" s="17"/>
      <c r="F2946" s="17"/>
      <c r="G2946" s="17"/>
    </row>
    <row r="2947" spans="4:7">
      <c r="D2947" s="16"/>
      <c r="E2947" s="17"/>
      <c r="F2947" s="17"/>
      <c r="G2947" s="17"/>
    </row>
    <row r="2948" spans="4:7">
      <c r="D2948" s="16"/>
      <c r="E2948" s="17"/>
      <c r="F2948" s="17"/>
      <c r="G2948" s="17"/>
    </row>
    <row r="2949" spans="4:7">
      <c r="D2949" s="16"/>
      <c r="E2949" s="17"/>
      <c r="F2949" s="17"/>
      <c r="G2949" s="17"/>
    </row>
    <row r="2950" spans="4:7">
      <c r="D2950" s="16"/>
      <c r="E2950" s="17"/>
      <c r="F2950" s="17"/>
      <c r="G2950" s="17"/>
    </row>
    <row r="2951" spans="4:7">
      <c r="D2951" s="16"/>
      <c r="E2951" s="17"/>
      <c r="F2951" s="17"/>
      <c r="G2951" s="17"/>
    </row>
    <row r="2952" spans="4:7">
      <c r="D2952" s="16"/>
      <c r="E2952" s="17"/>
      <c r="F2952" s="17"/>
      <c r="G2952" s="17"/>
    </row>
    <row r="2953" spans="4:7">
      <c r="D2953" s="16"/>
      <c r="E2953" s="17"/>
      <c r="F2953" s="17"/>
      <c r="G2953" s="17"/>
    </row>
    <row r="2954" spans="4:7">
      <c r="D2954" s="16"/>
      <c r="E2954" s="17"/>
      <c r="F2954" s="17"/>
      <c r="G2954" s="17"/>
    </row>
    <row r="2955" spans="4:7">
      <c r="D2955" s="16"/>
      <c r="E2955" s="17"/>
      <c r="F2955" s="17"/>
      <c r="G2955" s="17"/>
    </row>
    <row r="2956" spans="4:7">
      <c r="D2956" s="16"/>
      <c r="E2956" s="17"/>
      <c r="F2956" s="17"/>
      <c r="G2956" s="17"/>
    </row>
    <row r="2957" spans="4:7">
      <c r="D2957" s="16"/>
      <c r="E2957" s="17"/>
      <c r="F2957" s="17"/>
      <c r="G2957" s="17"/>
    </row>
    <row r="2958" spans="4:7">
      <c r="D2958" s="16"/>
      <c r="E2958" s="17"/>
      <c r="F2958" s="17"/>
      <c r="G2958" s="17"/>
    </row>
    <row r="2959" spans="4:7">
      <c r="D2959" s="16"/>
      <c r="E2959" s="17"/>
      <c r="F2959" s="17"/>
      <c r="G2959" s="17"/>
    </row>
    <row r="2960" spans="4:7">
      <c r="D2960" s="16"/>
      <c r="E2960" s="17"/>
      <c r="F2960" s="17"/>
      <c r="G2960" s="17"/>
    </row>
    <row r="2961" spans="4:7">
      <c r="D2961" s="16"/>
      <c r="E2961" s="17"/>
      <c r="F2961" s="17"/>
      <c r="G2961" s="17"/>
    </row>
    <row r="2962" spans="4:7">
      <c r="D2962" s="16"/>
      <c r="E2962" s="17"/>
      <c r="F2962" s="17"/>
      <c r="G2962" s="17"/>
    </row>
    <row r="2963" spans="4:7">
      <c r="D2963" s="16"/>
      <c r="E2963" s="17"/>
      <c r="F2963" s="17"/>
      <c r="G2963" s="17"/>
    </row>
    <row r="2964" spans="4:7">
      <c r="D2964" s="16"/>
      <c r="E2964" s="17"/>
      <c r="F2964" s="17"/>
      <c r="G2964" s="17"/>
    </row>
    <row r="2965" spans="4:7">
      <c r="D2965" s="16"/>
      <c r="E2965" s="17"/>
      <c r="F2965" s="17"/>
      <c r="G2965" s="17"/>
    </row>
    <row r="2966" spans="4:7">
      <c r="D2966" s="16"/>
      <c r="E2966" s="17"/>
      <c r="F2966" s="17"/>
      <c r="G2966" s="17"/>
    </row>
    <row r="2967" spans="4:7">
      <c r="D2967" s="16"/>
      <c r="E2967" s="17"/>
      <c r="F2967" s="17"/>
      <c r="G2967" s="17"/>
    </row>
    <row r="2968" spans="4:7">
      <c r="D2968" s="16"/>
      <c r="E2968" s="17"/>
      <c r="F2968" s="17"/>
      <c r="G2968" s="17"/>
    </row>
    <row r="2969" spans="4:7">
      <c r="D2969" s="16"/>
      <c r="E2969" s="17"/>
      <c r="F2969" s="17"/>
      <c r="G2969" s="17"/>
    </row>
    <row r="2970" spans="4:7">
      <c r="D2970" s="16"/>
      <c r="E2970" s="17"/>
      <c r="F2970" s="17"/>
      <c r="G2970" s="17"/>
    </row>
    <row r="2971" spans="4:7">
      <c r="D2971" s="16"/>
      <c r="E2971" s="17"/>
      <c r="F2971" s="17"/>
      <c r="G2971" s="17"/>
    </row>
    <row r="2972" spans="4:7">
      <c r="D2972" s="16"/>
      <c r="E2972" s="17"/>
      <c r="F2972" s="17"/>
      <c r="G2972" s="17"/>
    </row>
    <row r="2973" spans="4:7">
      <c r="D2973" s="16"/>
      <c r="E2973" s="17"/>
      <c r="F2973" s="17"/>
      <c r="G2973" s="17"/>
    </row>
    <row r="2974" spans="4:7">
      <c r="D2974" s="16"/>
      <c r="E2974" s="17"/>
      <c r="F2974" s="17"/>
      <c r="G2974" s="17"/>
    </row>
    <row r="2975" spans="4:7">
      <c r="D2975" s="16"/>
      <c r="E2975" s="17"/>
      <c r="F2975" s="17"/>
      <c r="G2975" s="17"/>
    </row>
    <row r="2976" spans="4:7">
      <c r="D2976" s="16"/>
      <c r="E2976" s="17"/>
      <c r="F2976" s="17"/>
      <c r="G2976" s="17"/>
    </row>
    <row r="2977" spans="4:7">
      <c r="D2977" s="16"/>
      <c r="E2977" s="17"/>
      <c r="F2977" s="17"/>
      <c r="G2977" s="17"/>
    </row>
    <row r="2978" spans="4:7">
      <c r="D2978" s="16"/>
      <c r="E2978" s="17"/>
      <c r="F2978" s="17"/>
      <c r="G2978" s="17"/>
    </row>
    <row r="2979" spans="4:7">
      <c r="D2979" s="16"/>
      <c r="E2979" s="17"/>
      <c r="F2979" s="17"/>
      <c r="G2979" s="17"/>
    </row>
    <row r="2980" spans="4:7">
      <c r="D2980" s="16"/>
      <c r="E2980" s="17"/>
      <c r="F2980" s="17"/>
      <c r="G2980" s="17"/>
    </row>
    <row r="2981" spans="4:7">
      <c r="D2981" s="16"/>
      <c r="E2981" s="17"/>
      <c r="F2981" s="17"/>
      <c r="G2981" s="17"/>
    </row>
    <row r="2982" spans="4:7">
      <c r="D2982" s="16"/>
      <c r="E2982" s="17"/>
      <c r="F2982" s="17"/>
      <c r="G2982" s="17"/>
    </row>
    <row r="2983" spans="4:7">
      <c r="D2983" s="16"/>
      <c r="E2983" s="17"/>
      <c r="F2983" s="17"/>
      <c r="G2983" s="17"/>
    </row>
    <row r="2984" spans="4:7">
      <c r="D2984" s="16"/>
      <c r="E2984" s="17"/>
      <c r="F2984" s="17"/>
      <c r="G2984" s="17"/>
    </row>
    <row r="2985" spans="4:7">
      <c r="D2985" s="16"/>
      <c r="E2985" s="17"/>
      <c r="F2985" s="17"/>
      <c r="G2985" s="17"/>
    </row>
    <row r="2986" spans="4:7">
      <c r="D2986" s="16"/>
      <c r="E2986" s="17"/>
      <c r="F2986" s="17"/>
      <c r="G2986" s="17"/>
    </row>
    <row r="2987" spans="4:7">
      <c r="D2987" s="16"/>
      <c r="E2987" s="17"/>
      <c r="F2987" s="17"/>
      <c r="G2987" s="17"/>
    </row>
    <row r="2988" spans="4:7">
      <c r="D2988" s="16"/>
      <c r="E2988" s="17"/>
      <c r="F2988" s="17"/>
      <c r="G2988" s="17"/>
    </row>
    <row r="2989" spans="4:7">
      <c r="D2989" s="16"/>
      <c r="E2989" s="17"/>
      <c r="F2989" s="17"/>
      <c r="G2989" s="17"/>
    </row>
    <row r="2990" spans="4:7">
      <c r="D2990" s="16"/>
      <c r="E2990" s="17"/>
      <c r="F2990" s="17"/>
      <c r="G2990" s="17"/>
    </row>
    <row r="2991" spans="4:7">
      <c r="D2991" s="16"/>
      <c r="E2991" s="17"/>
      <c r="F2991" s="17"/>
      <c r="G2991" s="17"/>
    </row>
    <row r="2992" spans="4:7">
      <c r="D2992" s="16"/>
      <c r="E2992" s="17"/>
      <c r="F2992" s="17"/>
      <c r="G2992" s="17"/>
    </row>
    <row r="2993" spans="4:7">
      <c r="D2993" s="16"/>
      <c r="E2993" s="17"/>
      <c r="F2993" s="17"/>
      <c r="G2993" s="17"/>
    </row>
    <row r="2994" spans="4:7">
      <c r="D2994" s="16"/>
      <c r="E2994" s="17"/>
      <c r="F2994" s="17"/>
      <c r="G2994" s="17"/>
    </row>
    <row r="2995" spans="4:7">
      <c r="D2995" s="16"/>
      <c r="E2995" s="17"/>
      <c r="F2995" s="17"/>
      <c r="G2995" s="17"/>
    </row>
    <row r="2996" spans="4:7">
      <c r="D2996" s="16"/>
      <c r="E2996" s="17"/>
      <c r="F2996" s="17"/>
      <c r="G2996" s="17"/>
    </row>
    <row r="2997" spans="4:7">
      <c r="D2997" s="16"/>
      <c r="E2997" s="17"/>
      <c r="F2997" s="17"/>
      <c r="G2997" s="17"/>
    </row>
    <row r="2998" spans="4:7">
      <c r="D2998" s="16"/>
      <c r="E2998" s="17"/>
      <c r="F2998" s="17"/>
      <c r="G2998" s="17"/>
    </row>
    <row r="2999" spans="4:7">
      <c r="D2999" s="16"/>
      <c r="E2999" s="17"/>
      <c r="F2999" s="17"/>
      <c r="G2999" s="17"/>
    </row>
    <row r="3000" spans="4:7">
      <c r="D3000" s="16"/>
      <c r="E3000" s="17"/>
      <c r="F3000" s="17"/>
      <c r="G3000" s="17"/>
    </row>
    <row r="3001" spans="4:7">
      <c r="D3001" s="16"/>
      <c r="E3001" s="17"/>
      <c r="F3001" s="17"/>
      <c r="G3001" s="17"/>
    </row>
    <row r="3002" spans="4:7">
      <c r="D3002" s="16"/>
      <c r="E3002" s="17"/>
      <c r="F3002" s="17"/>
      <c r="G3002" s="17"/>
    </row>
    <row r="3003" spans="4:7">
      <c r="D3003" s="16"/>
      <c r="E3003" s="17"/>
      <c r="F3003" s="17"/>
      <c r="G3003" s="17"/>
    </row>
    <row r="3004" spans="4:7">
      <c r="D3004" s="16"/>
      <c r="E3004" s="17"/>
      <c r="F3004" s="17"/>
      <c r="G3004" s="17"/>
    </row>
    <row r="3005" spans="4:7">
      <c r="D3005" s="16"/>
      <c r="E3005" s="17"/>
      <c r="F3005" s="17"/>
      <c r="G3005" s="17"/>
    </row>
    <row r="3006" spans="4:7">
      <c r="D3006" s="16"/>
      <c r="E3006" s="17"/>
      <c r="F3006" s="17"/>
      <c r="G3006" s="17"/>
    </row>
    <row r="3007" spans="4:7">
      <c r="D3007" s="16"/>
      <c r="E3007" s="17"/>
      <c r="F3007" s="17"/>
      <c r="G3007" s="17"/>
    </row>
    <row r="3008" spans="4:7">
      <c r="D3008" s="16"/>
      <c r="E3008" s="17"/>
      <c r="F3008" s="17"/>
      <c r="G3008" s="17"/>
    </row>
    <row r="3009" spans="4:7">
      <c r="D3009" s="16"/>
      <c r="E3009" s="17"/>
      <c r="F3009" s="17"/>
      <c r="G3009" s="17"/>
    </row>
    <row r="3010" spans="4:7">
      <c r="D3010" s="16"/>
      <c r="E3010" s="17"/>
      <c r="F3010" s="17"/>
      <c r="G3010" s="17"/>
    </row>
    <row r="3011" spans="4:7">
      <c r="D3011" s="16"/>
      <c r="E3011" s="17"/>
      <c r="F3011" s="17"/>
      <c r="G3011" s="17"/>
    </row>
    <row r="3012" spans="4:7">
      <c r="D3012" s="16"/>
      <c r="E3012" s="17"/>
      <c r="F3012" s="17"/>
      <c r="G3012" s="17"/>
    </row>
    <row r="3013" spans="4:7">
      <c r="D3013" s="16"/>
      <c r="E3013" s="17"/>
      <c r="F3013" s="17"/>
      <c r="G3013" s="17"/>
    </row>
    <row r="3014" spans="4:7">
      <c r="D3014" s="16"/>
      <c r="E3014" s="17"/>
      <c r="F3014" s="17"/>
      <c r="G3014" s="17"/>
    </row>
    <row r="3015" spans="4:7">
      <c r="D3015" s="16"/>
      <c r="E3015" s="17"/>
      <c r="F3015" s="17"/>
      <c r="G3015" s="17"/>
    </row>
    <row r="3016" spans="4:7">
      <c r="D3016" s="16"/>
      <c r="E3016" s="17"/>
      <c r="F3016" s="17"/>
      <c r="G3016" s="17"/>
    </row>
    <row r="3017" spans="4:7">
      <c r="D3017" s="16"/>
      <c r="E3017" s="17"/>
      <c r="F3017" s="17"/>
      <c r="G3017" s="17"/>
    </row>
    <row r="3018" spans="4:7">
      <c r="D3018" s="16"/>
      <c r="E3018" s="17"/>
      <c r="F3018" s="17"/>
      <c r="G3018" s="17"/>
    </row>
    <row r="3019" spans="4:7">
      <c r="D3019" s="16"/>
      <c r="E3019" s="17"/>
      <c r="F3019" s="17"/>
      <c r="G3019" s="17"/>
    </row>
    <row r="3020" spans="4:7">
      <c r="D3020" s="16"/>
      <c r="E3020" s="17"/>
      <c r="F3020" s="17"/>
      <c r="G3020" s="17"/>
    </row>
    <row r="3021" spans="4:7">
      <c r="D3021" s="16"/>
      <c r="E3021" s="17"/>
      <c r="F3021" s="17"/>
      <c r="G3021" s="17"/>
    </row>
    <row r="3022" spans="4:7">
      <c r="D3022" s="16"/>
      <c r="E3022" s="17"/>
      <c r="F3022" s="17"/>
      <c r="G3022" s="17"/>
    </row>
    <row r="3023" spans="4:7">
      <c r="D3023" s="16"/>
      <c r="E3023" s="17"/>
      <c r="F3023" s="17"/>
      <c r="G3023" s="17"/>
    </row>
    <row r="3024" spans="4:7">
      <c r="D3024" s="16"/>
      <c r="E3024" s="17"/>
      <c r="F3024" s="17"/>
      <c r="G3024" s="17"/>
    </row>
    <row r="3025" spans="4:7">
      <c r="D3025" s="16"/>
      <c r="E3025" s="17"/>
      <c r="F3025" s="17"/>
      <c r="G3025" s="17"/>
    </row>
    <row r="3026" spans="4:7">
      <c r="D3026" s="16"/>
      <c r="E3026" s="17"/>
      <c r="F3026" s="17"/>
      <c r="G3026" s="17"/>
    </row>
    <row r="3027" spans="4:7">
      <c r="D3027" s="16"/>
      <c r="E3027" s="17"/>
      <c r="F3027" s="17"/>
      <c r="G3027" s="17"/>
    </row>
    <row r="3028" spans="4:7">
      <c r="D3028" s="16"/>
      <c r="E3028" s="17"/>
      <c r="F3028" s="17"/>
      <c r="G3028" s="17"/>
    </row>
    <row r="3029" spans="4:7">
      <c r="D3029" s="16"/>
      <c r="E3029" s="17"/>
      <c r="F3029" s="17"/>
      <c r="G3029" s="17"/>
    </row>
    <row r="3030" spans="4:7">
      <c r="D3030" s="16"/>
      <c r="E3030" s="17"/>
      <c r="F3030" s="17"/>
      <c r="G3030" s="17"/>
    </row>
    <row r="3031" spans="4:7">
      <c r="D3031" s="16"/>
      <c r="E3031" s="17"/>
      <c r="F3031" s="17"/>
      <c r="G3031" s="17"/>
    </row>
    <row r="3032" spans="4:7">
      <c r="D3032" s="16"/>
      <c r="E3032" s="17"/>
      <c r="F3032" s="17"/>
      <c r="G3032" s="17"/>
    </row>
    <row r="3033" spans="4:7">
      <c r="D3033" s="16"/>
      <c r="E3033" s="17"/>
      <c r="F3033" s="17"/>
      <c r="G3033" s="17"/>
    </row>
    <row r="3034" spans="4:7">
      <c r="D3034" s="16"/>
      <c r="E3034" s="17"/>
      <c r="F3034" s="17"/>
      <c r="G3034" s="17"/>
    </row>
    <row r="3035" spans="4:7">
      <c r="D3035" s="16"/>
      <c r="E3035" s="17"/>
      <c r="F3035" s="17"/>
      <c r="G3035" s="17"/>
    </row>
    <row r="3036" spans="4:7">
      <c r="D3036" s="16"/>
      <c r="E3036" s="17"/>
      <c r="F3036" s="17"/>
      <c r="G3036" s="17"/>
    </row>
    <row r="3037" spans="4:7">
      <c r="D3037" s="16"/>
      <c r="E3037" s="17"/>
      <c r="F3037" s="17"/>
      <c r="G3037" s="17"/>
    </row>
    <row r="3038" spans="4:7">
      <c r="D3038" s="16"/>
      <c r="E3038" s="17"/>
      <c r="F3038" s="17"/>
      <c r="G3038" s="17"/>
    </row>
    <row r="3039" spans="4:7">
      <c r="D3039" s="16"/>
      <c r="E3039" s="17"/>
      <c r="F3039" s="17"/>
      <c r="G3039" s="17"/>
    </row>
    <row r="3040" spans="4:7">
      <c r="D3040" s="16"/>
      <c r="E3040" s="17"/>
      <c r="F3040" s="17"/>
      <c r="G3040" s="17"/>
    </row>
    <row r="3041" spans="4:7">
      <c r="D3041" s="16"/>
      <c r="E3041" s="17"/>
      <c r="F3041" s="17"/>
      <c r="G3041" s="17"/>
    </row>
    <row r="3042" spans="4:7">
      <c r="D3042" s="16"/>
      <c r="E3042" s="17"/>
      <c r="F3042" s="17"/>
      <c r="G3042" s="17"/>
    </row>
    <row r="3043" spans="4:7">
      <c r="D3043" s="16"/>
      <c r="E3043" s="17"/>
      <c r="F3043" s="17"/>
      <c r="G3043" s="17"/>
    </row>
    <row r="3044" spans="4:7">
      <c r="D3044" s="16"/>
      <c r="E3044" s="17"/>
      <c r="F3044" s="17"/>
      <c r="G3044" s="17"/>
    </row>
    <row r="3045" spans="4:7">
      <c r="D3045" s="16"/>
      <c r="E3045" s="17"/>
      <c r="F3045" s="17"/>
      <c r="G3045" s="17"/>
    </row>
    <row r="3046" spans="4:7">
      <c r="D3046" s="16"/>
      <c r="E3046" s="17"/>
      <c r="F3046" s="17"/>
      <c r="G3046" s="17"/>
    </row>
    <row r="3047" spans="4:7">
      <c r="D3047" s="16"/>
      <c r="E3047" s="17"/>
      <c r="F3047" s="17"/>
      <c r="G3047" s="17"/>
    </row>
    <row r="3048" spans="4:7">
      <c r="D3048" s="16"/>
      <c r="E3048" s="17"/>
      <c r="F3048" s="17"/>
      <c r="G3048" s="17"/>
    </row>
    <row r="3049" spans="4:7">
      <c r="D3049" s="16"/>
      <c r="E3049" s="17"/>
      <c r="F3049" s="17"/>
      <c r="G3049" s="17"/>
    </row>
    <row r="3050" spans="4:7">
      <c r="D3050" s="16"/>
      <c r="E3050" s="17"/>
      <c r="F3050" s="17"/>
      <c r="G3050" s="17"/>
    </row>
    <row r="3051" spans="4:7">
      <c r="D3051" s="16"/>
      <c r="E3051" s="17"/>
      <c r="F3051" s="17"/>
      <c r="G3051" s="17"/>
    </row>
    <row r="3052" spans="4:7">
      <c r="D3052" s="16"/>
      <c r="E3052" s="17"/>
      <c r="F3052" s="17"/>
      <c r="G3052" s="17"/>
    </row>
    <row r="3053" spans="4:7">
      <c r="D3053" s="16"/>
      <c r="E3053" s="17"/>
      <c r="F3053" s="17"/>
      <c r="G3053" s="17"/>
    </row>
    <row r="3054" spans="4:7">
      <c r="D3054" s="16"/>
      <c r="E3054" s="17"/>
      <c r="F3054" s="17"/>
      <c r="G3054" s="17"/>
    </row>
    <row r="3055" spans="4:7">
      <c r="D3055" s="16"/>
      <c r="E3055" s="17"/>
      <c r="F3055" s="17"/>
      <c r="G3055" s="17"/>
    </row>
    <row r="3056" spans="4:7">
      <c r="D3056" s="16"/>
      <c r="E3056" s="17"/>
      <c r="F3056" s="17"/>
      <c r="G3056" s="17"/>
    </row>
    <row r="3057" spans="4:7">
      <c r="D3057" s="16"/>
      <c r="E3057" s="17"/>
      <c r="F3057" s="17"/>
      <c r="G3057" s="17"/>
    </row>
    <row r="3058" spans="4:7">
      <c r="D3058" s="16"/>
      <c r="E3058" s="17"/>
      <c r="F3058" s="17"/>
      <c r="G3058" s="17"/>
    </row>
    <row r="3059" spans="4:7">
      <c r="D3059" s="16"/>
      <c r="E3059" s="17"/>
      <c r="F3059" s="17"/>
      <c r="G3059" s="17"/>
    </row>
    <row r="3060" spans="4:7">
      <c r="D3060" s="16"/>
      <c r="E3060" s="17"/>
      <c r="F3060" s="17"/>
      <c r="G3060" s="17"/>
    </row>
    <row r="3061" spans="4:7">
      <c r="D3061" s="16"/>
      <c r="E3061" s="17"/>
      <c r="F3061" s="17"/>
      <c r="G3061" s="17"/>
    </row>
    <row r="3062" spans="4:7">
      <c r="D3062" s="16"/>
      <c r="E3062" s="17"/>
      <c r="F3062" s="17"/>
      <c r="G3062" s="17"/>
    </row>
    <row r="3063" spans="4:7">
      <c r="D3063" s="16"/>
      <c r="E3063" s="17"/>
      <c r="F3063" s="17"/>
      <c r="G3063" s="17"/>
    </row>
    <row r="3064" spans="4:7">
      <c r="D3064" s="16"/>
      <c r="E3064" s="17"/>
      <c r="F3064" s="17"/>
      <c r="G3064" s="17"/>
    </row>
    <row r="3065" spans="4:7">
      <c r="D3065" s="16"/>
      <c r="E3065" s="17"/>
      <c r="F3065" s="17"/>
      <c r="G3065" s="17"/>
    </row>
    <row r="3066" spans="4:7">
      <c r="D3066" s="16"/>
      <c r="E3066" s="17"/>
      <c r="F3066" s="17"/>
      <c r="G3066" s="17"/>
    </row>
    <row r="3067" spans="4:7">
      <c r="D3067" s="16"/>
      <c r="E3067" s="17"/>
      <c r="F3067" s="17"/>
      <c r="G3067" s="17"/>
    </row>
    <row r="3068" spans="4:7">
      <c r="D3068" s="16"/>
      <c r="E3068" s="17"/>
      <c r="F3068" s="17"/>
      <c r="G3068" s="17"/>
    </row>
    <row r="3069" spans="4:7">
      <c r="D3069" s="16"/>
      <c r="E3069" s="17"/>
      <c r="F3069" s="17"/>
      <c r="G3069" s="17"/>
    </row>
    <row r="3070" spans="4:7">
      <c r="D3070" s="16"/>
      <c r="E3070" s="17"/>
      <c r="F3070" s="17"/>
      <c r="G3070" s="17"/>
    </row>
    <row r="3071" spans="4:7">
      <c r="D3071" s="16"/>
      <c r="E3071" s="17"/>
      <c r="F3071" s="17"/>
      <c r="G3071" s="17"/>
    </row>
    <row r="3072" spans="4:7">
      <c r="D3072" s="16"/>
      <c r="E3072" s="17"/>
      <c r="F3072" s="17"/>
      <c r="G3072" s="17"/>
    </row>
    <row r="3073" spans="4:7">
      <c r="D3073" s="16"/>
      <c r="E3073" s="17"/>
      <c r="F3073" s="17"/>
      <c r="G3073" s="17"/>
    </row>
    <row r="3074" spans="4:7">
      <c r="D3074" s="16"/>
      <c r="E3074" s="17"/>
      <c r="F3074" s="17"/>
      <c r="G3074" s="17"/>
    </row>
    <row r="3075" spans="4:7">
      <c r="D3075" s="16"/>
      <c r="E3075" s="17"/>
      <c r="F3075" s="17"/>
      <c r="G3075" s="17"/>
    </row>
    <row r="3076" spans="4:7">
      <c r="D3076" s="16"/>
      <c r="E3076" s="17"/>
      <c r="F3076" s="17"/>
      <c r="G3076" s="17"/>
    </row>
    <row r="3077" spans="4:7">
      <c r="D3077" s="16"/>
      <c r="E3077" s="17"/>
      <c r="F3077" s="17"/>
      <c r="G3077" s="17"/>
    </row>
    <row r="3078" spans="4:7">
      <c r="D3078" s="16"/>
      <c r="E3078" s="17"/>
      <c r="F3078" s="17"/>
      <c r="G3078" s="17"/>
    </row>
    <row r="3079" spans="4:7">
      <c r="D3079" s="16"/>
      <c r="E3079" s="17"/>
      <c r="F3079" s="17"/>
      <c r="G3079" s="17"/>
    </row>
    <row r="3080" spans="4:7">
      <c r="D3080" s="16"/>
      <c r="E3080" s="17"/>
      <c r="F3080" s="17"/>
      <c r="G3080" s="17"/>
    </row>
    <row r="3081" spans="4:7">
      <c r="D3081" s="16"/>
      <c r="E3081" s="17"/>
      <c r="F3081" s="17"/>
      <c r="G3081" s="17"/>
    </row>
    <row r="3082" spans="4:7">
      <c r="D3082" s="16"/>
      <c r="E3082" s="17"/>
      <c r="F3082" s="17"/>
      <c r="G3082" s="17"/>
    </row>
    <row r="3083" spans="4:7">
      <c r="D3083" s="16"/>
      <c r="E3083" s="17"/>
      <c r="F3083" s="17"/>
      <c r="G3083" s="17"/>
    </row>
    <row r="3084" spans="4:7">
      <c r="D3084" s="16"/>
      <c r="E3084" s="17"/>
      <c r="F3084" s="17"/>
      <c r="G3084" s="17"/>
    </row>
    <row r="3085" spans="4:7">
      <c r="D3085" s="16"/>
      <c r="E3085" s="17"/>
      <c r="F3085" s="17"/>
      <c r="G3085" s="17"/>
    </row>
    <row r="3086" spans="4:7">
      <c r="D3086" s="16"/>
      <c r="E3086" s="17"/>
      <c r="F3086" s="17"/>
      <c r="G3086" s="17"/>
    </row>
    <row r="3087" spans="4:7">
      <c r="D3087" s="16"/>
      <c r="E3087" s="17"/>
      <c r="F3087" s="17"/>
      <c r="G3087" s="17"/>
    </row>
    <row r="3088" spans="4:7">
      <c r="D3088" s="16"/>
      <c r="E3088" s="17"/>
      <c r="F3088" s="17"/>
      <c r="G3088" s="17"/>
    </row>
    <row r="3089" spans="4:7">
      <c r="D3089" s="16"/>
      <c r="E3089" s="17"/>
      <c r="F3089" s="17"/>
      <c r="G3089" s="17"/>
    </row>
    <row r="3090" spans="4:7">
      <c r="D3090" s="16"/>
      <c r="E3090" s="17"/>
      <c r="F3090" s="17"/>
      <c r="G3090" s="17"/>
    </row>
    <row r="3091" spans="4:7">
      <c r="D3091" s="16"/>
      <c r="E3091" s="17"/>
      <c r="F3091" s="17"/>
      <c r="G3091" s="17"/>
    </row>
    <row r="3092" spans="4:7">
      <c r="D3092" s="16"/>
      <c r="E3092" s="17"/>
      <c r="F3092" s="17"/>
      <c r="G3092" s="17"/>
    </row>
    <row r="3093" spans="4:7">
      <c r="D3093" s="16"/>
      <c r="E3093" s="17"/>
      <c r="F3093" s="17"/>
      <c r="G3093" s="17"/>
    </row>
    <row r="3094" spans="4:7">
      <c r="D3094" s="16"/>
      <c r="E3094" s="17"/>
      <c r="F3094" s="17"/>
      <c r="G3094" s="17"/>
    </row>
    <row r="3095" spans="4:7">
      <c r="D3095" s="16"/>
      <c r="E3095" s="17"/>
      <c r="F3095" s="17"/>
      <c r="G3095" s="17"/>
    </row>
    <row r="3096" spans="4:7">
      <c r="D3096" s="16"/>
      <c r="E3096" s="17"/>
      <c r="F3096" s="17"/>
      <c r="G3096" s="17"/>
    </row>
    <row r="3097" spans="4:7">
      <c r="D3097" s="16"/>
      <c r="E3097" s="17"/>
      <c r="F3097" s="17"/>
      <c r="G3097" s="17"/>
    </row>
    <row r="3098" spans="4:7">
      <c r="D3098" s="16"/>
      <c r="E3098" s="17"/>
      <c r="F3098" s="17"/>
      <c r="G3098" s="17"/>
    </row>
    <row r="3099" spans="4:7">
      <c r="D3099" s="16"/>
      <c r="E3099" s="17"/>
      <c r="F3099" s="17"/>
      <c r="G3099" s="17"/>
    </row>
    <row r="3100" spans="4:7">
      <c r="D3100" s="16"/>
      <c r="E3100" s="17"/>
      <c r="F3100" s="17"/>
      <c r="G3100" s="17"/>
    </row>
    <row r="3101" spans="4:7">
      <c r="D3101" s="16"/>
      <c r="E3101" s="17"/>
      <c r="F3101" s="17"/>
      <c r="G3101" s="17"/>
    </row>
    <row r="3102" spans="4:7">
      <c r="D3102" s="16"/>
      <c r="E3102" s="17"/>
      <c r="F3102" s="17"/>
      <c r="G3102" s="17"/>
    </row>
    <row r="3103" spans="4:7">
      <c r="D3103" s="16"/>
      <c r="E3103" s="17"/>
      <c r="F3103" s="17"/>
      <c r="G3103" s="17"/>
    </row>
    <row r="3104" spans="4:7">
      <c r="D3104" s="16"/>
      <c r="E3104" s="17"/>
      <c r="F3104" s="17"/>
      <c r="G3104" s="17"/>
    </row>
    <row r="3105" spans="4:7">
      <c r="D3105" s="16"/>
      <c r="E3105" s="17"/>
      <c r="F3105" s="17"/>
      <c r="G3105" s="17"/>
    </row>
    <row r="3106" spans="4:7">
      <c r="D3106" s="16"/>
      <c r="E3106" s="17"/>
      <c r="F3106" s="17"/>
      <c r="G3106" s="17"/>
    </row>
    <row r="3107" spans="4:7">
      <c r="D3107" s="16"/>
      <c r="E3107" s="17"/>
      <c r="F3107" s="17"/>
      <c r="G3107" s="17"/>
    </row>
    <row r="3108" spans="4:7">
      <c r="D3108" s="16"/>
      <c r="E3108" s="17"/>
      <c r="F3108" s="17"/>
      <c r="G3108" s="17"/>
    </row>
    <row r="3109" spans="4:7">
      <c r="D3109" s="16"/>
      <c r="E3109" s="17"/>
      <c r="F3109" s="17"/>
      <c r="G3109" s="17"/>
    </row>
    <row r="3110" spans="4:7">
      <c r="D3110" s="16"/>
      <c r="E3110" s="17"/>
      <c r="F3110" s="17"/>
      <c r="G3110" s="17"/>
    </row>
    <row r="3111" spans="4:7">
      <c r="D3111" s="16"/>
      <c r="E3111" s="17"/>
      <c r="F3111" s="17"/>
      <c r="G3111" s="17"/>
    </row>
    <row r="3112" spans="4:7">
      <c r="D3112" s="16"/>
      <c r="E3112" s="17"/>
      <c r="F3112" s="17"/>
      <c r="G3112" s="17"/>
    </row>
    <row r="3113" spans="4:7">
      <c r="D3113" s="16"/>
      <c r="E3113" s="17"/>
      <c r="F3113" s="17"/>
      <c r="G3113" s="17"/>
    </row>
    <row r="3114" spans="4:7">
      <c r="D3114" s="16"/>
      <c r="E3114" s="17"/>
      <c r="F3114" s="17"/>
      <c r="G3114" s="17"/>
    </row>
    <row r="3115" spans="4:7">
      <c r="D3115" s="16"/>
      <c r="E3115" s="17"/>
      <c r="F3115" s="17"/>
      <c r="G3115" s="17"/>
    </row>
    <row r="3116" spans="4:7">
      <c r="D3116" s="16"/>
      <c r="E3116" s="17"/>
      <c r="F3116" s="17"/>
      <c r="G3116" s="17"/>
    </row>
    <row r="3117" spans="4:7">
      <c r="D3117" s="16"/>
      <c r="E3117" s="17"/>
      <c r="F3117" s="17"/>
      <c r="G3117" s="17"/>
    </row>
    <row r="3118" spans="4:7">
      <c r="D3118" s="16"/>
      <c r="E3118" s="17"/>
      <c r="F3118" s="17"/>
      <c r="G3118" s="17"/>
    </row>
    <row r="3119" spans="4:7">
      <c r="D3119" s="16"/>
      <c r="E3119" s="17"/>
      <c r="F3119" s="17"/>
      <c r="G3119" s="17"/>
    </row>
    <row r="3120" spans="4:7">
      <c r="D3120" s="16"/>
      <c r="E3120" s="17"/>
      <c r="F3120" s="17"/>
      <c r="G3120" s="17"/>
    </row>
    <row r="3121" spans="4:7">
      <c r="D3121" s="16"/>
      <c r="E3121" s="17"/>
      <c r="F3121" s="17"/>
      <c r="G3121" s="17"/>
    </row>
    <row r="3122" spans="4:7">
      <c r="D3122" s="16"/>
      <c r="E3122" s="17"/>
      <c r="F3122" s="17"/>
      <c r="G3122" s="17"/>
    </row>
    <row r="3123" spans="4:7">
      <c r="D3123" s="16"/>
      <c r="E3123" s="17"/>
      <c r="F3123" s="17"/>
      <c r="G3123" s="17"/>
    </row>
    <row r="3124" spans="4:7">
      <c r="D3124" s="16"/>
      <c r="E3124" s="17"/>
      <c r="F3124" s="17"/>
      <c r="G3124" s="17"/>
    </row>
    <row r="3125" spans="4:7">
      <c r="D3125" s="16"/>
      <c r="E3125" s="17"/>
      <c r="F3125" s="17"/>
      <c r="G3125" s="17"/>
    </row>
    <row r="3126" spans="4:7">
      <c r="D3126" s="16"/>
      <c r="E3126" s="17"/>
      <c r="F3126" s="17"/>
      <c r="G3126" s="17"/>
    </row>
    <row r="3127" spans="4:7">
      <c r="D3127" s="16"/>
      <c r="E3127" s="17"/>
      <c r="F3127" s="17"/>
      <c r="G3127" s="17"/>
    </row>
    <row r="3128" spans="4:7">
      <c r="D3128" s="16"/>
      <c r="E3128" s="17"/>
      <c r="F3128" s="17"/>
      <c r="G3128" s="17"/>
    </row>
    <row r="3129" spans="4:7">
      <c r="D3129" s="16"/>
      <c r="E3129" s="17"/>
      <c r="F3129" s="17"/>
      <c r="G3129" s="17"/>
    </row>
    <row r="3130" spans="4:7">
      <c r="D3130" s="16"/>
      <c r="E3130" s="17"/>
      <c r="F3130" s="17"/>
      <c r="G3130" s="17"/>
    </row>
    <row r="3131" spans="4:7">
      <c r="D3131" s="16"/>
      <c r="E3131" s="17"/>
      <c r="F3131" s="17"/>
      <c r="G3131" s="17"/>
    </row>
    <row r="3132" spans="4:7">
      <c r="D3132" s="16"/>
      <c r="E3132" s="17"/>
      <c r="F3132" s="17"/>
      <c r="G3132" s="17"/>
    </row>
    <row r="3133" spans="4:7">
      <c r="D3133" s="16"/>
      <c r="E3133" s="17"/>
      <c r="F3133" s="17"/>
      <c r="G3133" s="17"/>
    </row>
    <row r="3134" spans="4:7">
      <c r="D3134" s="16"/>
      <c r="E3134" s="17"/>
      <c r="F3134" s="17"/>
      <c r="G3134" s="17"/>
    </row>
    <row r="3135" spans="4:7">
      <c r="D3135" s="16"/>
      <c r="E3135" s="17"/>
      <c r="F3135" s="17"/>
      <c r="G3135" s="17"/>
    </row>
    <row r="3136" spans="4:7">
      <c r="D3136" s="16"/>
      <c r="E3136" s="17"/>
      <c r="F3136" s="17"/>
      <c r="G3136" s="17"/>
    </row>
    <row r="3137" spans="4:7">
      <c r="D3137" s="16"/>
      <c r="E3137" s="17"/>
      <c r="F3137" s="17"/>
      <c r="G3137" s="17"/>
    </row>
    <row r="3138" spans="4:7">
      <c r="D3138" s="16"/>
      <c r="E3138" s="17"/>
      <c r="F3138" s="17"/>
      <c r="G3138" s="17"/>
    </row>
    <row r="3139" spans="4:7">
      <c r="D3139" s="16"/>
      <c r="E3139" s="17"/>
      <c r="F3139" s="17"/>
      <c r="G3139" s="17"/>
    </row>
    <row r="3140" spans="4:7">
      <c r="D3140" s="16"/>
      <c r="E3140" s="17"/>
      <c r="F3140" s="17"/>
      <c r="G3140" s="17"/>
    </row>
    <row r="3141" spans="4:7">
      <c r="D3141" s="16"/>
      <c r="E3141" s="17"/>
      <c r="F3141" s="17"/>
      <c r="G3141" s="17"/>
    </row>
    <row r="3142" spans="4:7">
      <c r="D3142" s="16"/>
      <c r="E3142" s="17"/>
      <c r="F3142" s="17"/>
      <c r="G3142" s="17"/>
    </row>
    <row r="3143" spans="4:7">
      <c r="D3143" s="16"/>
      <c r="E3143" s="17"/>
      <c r="F3143" s="17"/>
      <c r="G3143" s="17"/>
    </row>
    <row r="3144" spans="4:7">
      <c r="D3144" s="16"/>
      <c r="E3144" s="17"/>
      <c r="F3144" s="17"/>
      <c r="G3144" s="17"/>
    </row>
    <row r="3145" spans="4:7">
      <c r="D3145" s="16"/>
      <c r="E3145" s="17"/>
      <c r="F3145" s="17"/>
      <c r="G3145" s="17"/>
    </row>
    <row r="3146" spans="4:7">
      <c r="D3146" s="16"/>
      <c r="E3146" s="17"/>
      <c r="F3146" s="17"/>
      <c r="G3146" s="17"/>
    </row>
    <row r="3147" spans="4:7">
      <c r="D3147" s="16"/>
      <c r="E3147" s="17"/>
      <c r="F3147" s="17"/>
      <c r="G3147" s="17"/>
    </row>
    <row r="3148" spans="4:7">
      <c r="D3148" s="16"/>
      <c r="E3148" s="17"/>
      <c r="F3148" s="17"/>
      <c r="G3148" s="17"/>
    </row>
    <row r="3149" spans="4:7">
      <c r="D3149" s="16"/>
      <c r="E3149" s="17"/>
      <c r="F3149" s="17"/>
      <c r="G3149" s="17"/>
    </row>
    <row r="3150" spans="4:7">
      <c r="D3150" s="16"/>
      <c r="E3150" s="17"/>
      <c r="F3150" s="17"/>
      <c r="G3150" s="17"/>
    </row>
    <row r="3151" spans="4:7">
      <c r="D3151" s="16"/>
      <c r="E3151" s="17"/>
      <c r="F3151" s="17"/>
      <c r="G3151" s="17"/>
    </row>
    <row r="3152" spans="4:7">
      <c r="D3152" s="16"/>
      <c r="E3152" s="17"/>
      <c r="F3152" s="17"/>
      <c r="G3152" s="17"/>
    </row>
    <row r="3153" spans="4:7">
      <c r="D3153" s="16"/>
      <c r="E3153" s="17"/>
      <c r="F3153" s="17"/>
      <c r="G3153" s="17"/>
    </row>
    <row r="3154" spans="4:7">
      <c r="D3154" s="16"/>
      <c r="E3154" s="17"/>
      <c r="F3154" s="17"/>
      <c r="G3154" s="17"/>
    </row>
    <row r="3155" spans="4:7">
      <c r="D3155" s="16"/>
      <c r="E3155" s="17"/>
      <c r="F3155" s="17"/>
      <c r="G3155" s="17"/>
    </row>
    <row r="3156" spans="4:7">
      <c r="D3156" s="16"/>
      <c r="E3156" s="17"/>
      <c r="F3156" s="17"/>
      <c r="G3156" s="17"/>
    </row>
    <row r="3157" spans="4:7">
      <c r="D3157" s="16"/>
      <c r="E3157" s="17"/>
      <c r="F3157" s="17"/>
      <c r="G3157" s="17"/>
    </row>
    <row r="3158" spans="4:7">
      <c r="D3158" s="16"/>
      <c r="E3158" s="17"/>
      <c r="F3158" s="17"/>
      <c r="G3158" s="17"/>
    </row>
    <row r="3159" spans="4:7">
      <c r="D3159" s="16"/>
      <c r="E3159" s="17"/>
      <c r="F3159" s="17"/>
      <c r="G3159" s="17"/>
    </row>
    <row r="3160" spans="4:7">
      <c r="D3160" s="16"/>
      <c r="E3160" s="17"/>
      <c r="F3160" s="17"/>
      <c r="G3160" s="17"/>
    </row>
    <row r="3161" spans="4:7">
      <c r="D3161" s="16"/>
      <c r="E3161" s="17"/>
      <c r="F3161" s="17"/>
      <c r="G3161" s="17"/>
    </row>
    <row r="3162" spans="4:7">
      <c r="D3162" s="16"/>
      <c r="E3162" s="17"/>
      <c r="F3162" s="17"/>
      <c r="G3162" s="17"/>
    </row>
    <row r="3163" spans="4:7">
      <c r="D3163" s="16"/>
      <c r="E3163" s="17"/>
      <c r="F3163" s="17"/>
      <c r="G3163" s="17"/>
    </row>
    <row r="3164" spans="4:7">
      <c r="D3164" s="16"/>
      <c r="E3164" s="17"/>
      <c r="F3164" s="17"/>
      <c r="G3164" s="17"/>
    </row>
    <row r="3165" spans="4:7">
      <c r="D3165" s="16"/>
      <c r="E3165" s="17"/>
      <c r="F3165" s="17"/>
      <c r="G3165" s="17"/>
    </row>
    <row r="3166" spans="4:7">
      <c r="D3166" s="16"/>
      <c r="E3166" s="17"/>
      <c r="F3166" s="17"/>
      <c r="G3166" s="17"/>
    </row>
    <row r="3167" spans="4:7">
      <c r="D3167" s="16"/>
      <c r="E3167" s="17"/>
      <c r="F3167" s="17"/>
      <c r="G3167" s="17"/>
    </row>
    <row r="3168" spans="4:7">
      <c r="D3168" s="16"/>
      <c r="E3168" s="17"/>
      <c r="F3168" s="17"/>
      <c r="G3168" s="17"/>
    </row>
    <row r="3169" spans="4:7">
      <c r="D3169" s="16"/>
      <c r="E3169" s="17"/>
      <c r="F3169" s="17"/>
      <c r="G3169" s="17"/>
    </row>
    <row r="3170" spans="4:7">
      <c r="D3170" s="16"/>
      <c r="E3170" s="17"/>
      <c r="F3170" s="17"/>
      <c r="G3170" s="17"/>
    </row>
    <row r="3171" spans="4:7">
      <c r="D3171" s="16"/>
      <c r="E3171" s="17"/>
      <c r="F3171" s="17"/>
      <c r="G3171" s="17"/>
    </row>
    <row r="3172" spans="4:7">
      <c r="D3172" s="16"/>
      <c r="E3172" s="17"/>
      <c r="F3172" s="17"/>
      <c r="G3172" s="17"/>
    </row>
    <row r="3173" spans="4:7">
      <c r="D3173" s="16"/>
      <c r="E3173" s="17"/>
      <c r="F3173" s="17"/>
      <c r="G3173" s="17"/>
    </row>
    <row r="3174" spans="4:7">
      <c r="D3174" s="16"/>
      <c r="E3174" s="17"/>
      <c r="F3174" s="17"/>
      <c r="G3174" s="17"/>
    </row>
    <row r="3175" spans="4:7">
      <c r="D3175" s="16"/>
      <c r="E3175" s="17"/>
      <c r="F3175" s="17"/>
      <c r="G3175" s="17"/>
    </row>
    <row r="3176" spans="4:7">
      <c r="D3176" s="16"/>
      <c r="E3176" s="17"/>
      <c r="F3176" s="17"/>
      <c r="G3176" s="17"/>
    </row>
    <row r="3177" spans="4:7">
      <c r="D3177" s="16"/>
      <c r="E3177" s="17"/>
      <c r="F3177" s="17"/>
      <c r="G3177" s="17"/>
    </row>
    <row r="3178" spans="4:7">
      <c r="D3178" s="16"/>
      <c r="E3178" s="17"/>
      <c r="F3178" s="17"/>
      <c r="G3178" s="17"/>
    </row>
    <row r="3179" spans="4:7">
      <c r="D3179" s="16"/>
      <c r="E3179" s="17"/>
      <c r="F3179" s="17"/>
      <c r="G3179" s="17"/>
    </row>
    <row r="3180" spans="4:7">
      <c r="D3180" s="16"/>
      <c r="E3180" s="17"/>
      <c r="F3180" s="17"/>
      <c r="G3180" s="17"/>
    </row>
    <row r="3181" spans="4:7">
      <c r="D3181" s="16"/>
      <c r="E3181" s="17"/>
      <c r="F3181" s="17"/>
      <c r="G3181" s="17"/>
    </row>
    <row r="3182" spans="4:7">
      <c r="D3182" s="16"/>
      <c r="E3182" s="17"/>
      <c r="F3182" s="17"/>
      <c r="G3182" s="17"/>
    </row>
    <row r="3183" spans="4:7">
      <c r="D3183" s="16"/>
      <c r="E3183" s="17"/>
      <c r="F3183" s="17"/>
      <c r="G3183" s="17"/>
    </row>
    <row r="3184" spans="4:7">
      <c r="D3184" s="16"/>
      <c r="E3184" s="17"/>
      <c r="F3184" s="17"/>
      <c r="G3184" s="17"/>
    </row>
    <row r="3185" spans="4:7">
      <c r="D3185" s="16"/>
      <c r="E3185" s="17"/>
      <c r="F3185" s="17"/>
      <c r="G3185" s="17"/>
    </row>
    <row r="3186" spans="4:7">
      <c r="D3186" s="16"/>
      <c r="E3186" s="17"/>
      <c r="F3186" s="17"/>
      <c r="G3186" s="17"/>
    </row>
    <row r="3187" spans="4:7">
      <c r="D3187" s="16"/>
      <c r="E3187" s="17"/>
      <c r="F3187" s="17"/>
      <c r="G3187" s="17"/>
    </row>
    <row r="3188" spans="4:7">
      <c r="D3188" s="16"/>
      <c r="E3188" s="17"/>
      <c r="F3188" s="17"/>
      <c r="G3188" s="17"/>
    </row>
    <row r="3189" spans="4:7">
      <c r="D3189" s="16"/>
      <c r="E3189" s="17"/>
      <c r="F3189" s="17"/>
      <c r="G3189" s="17"/>
    </row>
    <row r="3190" spans="4:7">
      <c r="D3190" s="16"/>
      <c r="E3190" s="17"/>
      <c r="F3190" s="17"/>
      <c r="G3190" s="17"/>
    </row>
    <row r="3191" spans="4:7">
      <c r="D3191" s="16"/>
      <c r="E3191" s="17"/>
      <c r="F3191" s="17"/>
      <c r="G3191" s="17"/>
    </row>
    <row r="3192" spans="4:7">
      <c r="D3192" s="16"/>
      <c r="E3192" s="17"/>
      <c r="F3192" s="17"/>
      <c r="G3192" s="17"/>
    </row>
    <row r="3193" spans="4:7">
      <c r="D3193" s="16"/>
      <c r="E3193" s="17"/>
      <c r="F3193" s="17"/>
      <c r="G3193" s="17"/>
    </row>
    <row r="3194" spans="4:7">
      <c r="D3194" s="16"/>
      <c r="E3194" s="17"/>
      <c r="F3194" s="17"/>
      <c r="G3194" s="17"/>
    </row>
    <row r="3195" spans="4:7">
      <c r="D3195" s="16"/>
      <c r="E3195" s="17"/>
      <c r="F3195" s="17"/>
      <c r="G3195" s="17"/>
    </row>
    <row r="3196" spans="4:7">
      <c r="D3196" s="16"/>
      <c r="E3196" s="17"/>
      <c r="F3196" s="17"/>
      <c r="G3196" s="17"/>
    </row>
    <row r="3197" spans="4:7">
      <c r="D3197" s="16"/>
      <c r="E3197" s="17"/>
      <c r="F3197" s="17"/>
      <c r="G3197" s="17"/>
    </row>
    <row r="3198" spans="4:7">
      <c r="D3198" s="16"/>
      <c r="E3198" s="17"/>
      <c r="F3198" s="17"/>
      <c r="G3198" s="17"/>
    </row>
    <row r="3199" spans="4:7">
      <c r="D3199" s="16"/>
      <c r="E3199" s="17"/>
      <c r="F3199" s="17"/>
      <c r="G3199" s="17"/>
    </row>
    <row r="3200" spans="4:7">
      <c r="D3200" s="16"/>
      <c r="E3200" s="17"/>
      <c r="F3200" s="17"/>
      <c r="G3200" s="17"/>
    </row>
    <row r="3201" spans="4:7">
      <c r="D3201" s="16"/>
      <c r="E3201" s="17"/>
      <c r="F3201" s="17"/>
      <c r="G3201" s="17"/>
    </row>
    <row r="3202" spans="4:7">
      <c r="D3202" s="16"/>
      <c r="E3202" s="17"/>
      <c r="F3202" s="17"/>
      <c r="G3202" s="17"/>
    </row>
    <row r="3203" spans="4:7">
      <c r="D3203" s="16"/>
      <c r="E3203" s="17"/>
      <c r="F3203" s="17"/>
      <c r="G3203" s="17"/>
    </row>
    <row r="3204" spans="4:7">
      <c r="D3204" s="16"/>
      <c r="E3204" s="17"/>
      <c r="F3204" s="17"/>
      <c r="G3204" s="17"/>
    </row>
    <row r="3205" spans="4:7">
      <c r="D3205" s="16"/>
      <c r="E3205" s="17"/>
      <c r="F3205" s="17"/>
      <c r="G3205" s="17"/>
    </row>
    <row r="3206" spans="4:7">
      <c r="D3206" s="16"/>
      <c r="E3206" s="17"/>
      <c r="F3206" s="17"/>
      <c r="G3206" s="17"/>
    </row>
    <row r="3207" spans="4:7">
      <c r="D3207" s="16"/>
      <c r="E3207" s="17"/>
      <c r="F3207" s="17"/>
      <c r="G3207" s="17"/>
    </row>
    <row r="3208" spans="4:7">
      <c r="D3208" s="16"/>
      <c r="E3208" s="17"/>
      <c r="F3208" s="17"/>
      <c r="G3208" s="17"/>
    </row>
    <row r="3209" spans="4:7">
      <c r="D3209" s="16"/>
      <c r="E3209" s="17"/>
      <c r="F3209" s="17"/>
      <c r="G3209" s="17"/>
    </row>
    <row r="3210" spans="4:7">
      <c r="D3210" s="16"/>
      <c r="E3210" s="17"/>
      <c r="F3210" s="17"/>
      <c r="G3210" s="17"/>
    </row>
    <row r="3211" spans="4:7">
      <c r="D3211" s="16"/>
      <c r="E3211" s="17"/>
      <c r="F3211" s="17"/>
      <c r="G3211" s="17"/>
    </row>
    <row r="3212" spans="4:7">
      <c r="D3212" s="16"/>
      <c r="E3212" s="17"/>
      <c r="F3212" s="17"/>
      <c r="G3212" s="17"/>
    </row>
    <row r="3213" spans="4:7">
      <c r="D3213" s="16"/>
      <c r="E3213" s="17"/>
      <c r="F3213" s="17"/>
      <c r="G3213" s="17"/>
    </row>
    <row r="3214" spans="4:7">
      <c r="D3214" s="16"/>
      <c r="E3214" s="17"/>
      <c r="F3214" s="17"/>
      <c r="G3214" s="17"/>
    </row>
    <row r="3215" spans="4:7">
      <c r="D3215" s="16"/>
      <c r="E3215" s="17"/>
      <c r="F3215" s="17"/>
      <c r="G3215" s="17"/>
    </row>
    <row r="3216" spans="4:7">
      <c r="D3216" s="16"/>
      <c r="E3216" s="17"/>
      <c r="F3216" s="17"/>
      <c r="G3216" s="17"/>
    </row>
    <row r="3217" spans="4:7">
      <c r="D3217" s="16"/>
      <c r="E3217" s="17"/>
      <c r="F3217" s="17"/>
      <c r="G3217" s="17"/>
    </row>
    <row r="3218" spans="4:7">
      <c r="D3218" s="16"/>
      <c r="E3218" s="17"/>
      <c r="F3218" s="17"/>
      <c r="G3218" s="17"/>
    </row>
    <row r="3219" spans="4:7">
      <c r="D3219" s="16"/>
      <c r="E3219" s="17"/>
      <c r="F3219" s="17"/>
      <c r="G3219" s="17"/>
    </row>
    <row r="3220" spans="4:7">
      <c r="D3220" s="16"/>
      <c r="E3220" s="17"/>
      <c r="F3220" s="17"/>
      <c r="G3220" s="17"/>
    </row>
    <row r="3221" spans="4:7">
      <c r="D3221" s="16"/>
      <c r="E3221" s="17"/>
      <c r="F3221" s="17"/>
      <c r="G3221" s="17"/>
    </row>
    <row r="3222" spans="4:7">
      <c r="D3222" s="16"/>
      <c r="E3222" s="17"/>
      <c r="F3222" s="17"/>
      <c r="G3222" s="17"/>
    </row>
    <row r="3223" spans="4:7">
      <c r="D3223" s="16"/>
      <c r="E3223" s="17"/>
      <c r="F3223" s="17"/>
      <c r="G3223" s="17"/>
    </row>
    <row r="3224" spans="4:7">
      <c r="D3224" s="16"/>
      <c r="E3224" s="17"/>
      <c r="F3224" s="17"/>
      <c r="G3224" s="17"/>
    </row>
    <row r="3225" spans="4:7">
      <c r="D3225" s="16"/>
      <c r="E3225" s="17"/>
      <c r="F3225" s="17"/>
      <c r="G3225" s="17"/>
    </row>
    <row r="3226" spans="4:7">
      <c r="D3226" s="16"/>
      <c r="E3226" s="17"/>
      <c r="F3226" s="17"/>
      <c r="G3226" s="17"/>
    </row>
    <row r="3227" spans="4:7">
      <c r="D3227" s="16"/>
      <c r="E3227" s="17"/>
      <c r="F3227" s="17"/>
      <c r="G3227" s="17"/>
    </row>
    <row r="3228" spans="4:7">
      <c r="D3228" s="16"/>
      <c r="E3228" s="17"/>
      <c r="F3228" s="17"/>
      <c r="G3228" s="17"/>
    </row>
    <row r="3229" spans="4:7">
      <c r="D3229" s="16"/>
      <c r="E3229" s="17"/>
      <c r="F3229" s="17"/>
      <c r="G3229" s="17"/>
    </row>
    <row r="3230" spans="4:7">
      <c r="D3230" s="16"/>
      <c r="E3230" s="17"/>
      <c r="F3230" s="17"/>
      <c r="G3230" s="17"/>
    </row>
    <row r="3231" spans="4:7">
      <c r="D3231" s="16"/>
      <c r="E3231" s="17"/>
      <c r="F3231" s="17"/>
      <c r="G3231" s="17"/>
    </row>
    <row r="3232" spans="4:7">
      <c r="D3232" s="16"/>
      <c r="E3232" s="17"/>
      <c r="F3232" s="17"/>
      <c r="G3232" s="17"/>
    </row>
    <row r="3233" spans="4:7">
      <c r="D3233" s="16"/>
      <c r="E3233" s="17"/>
      <c r="F3233" s="17"/>
      <c r="G3233" s="17"/>
    </row>
    <row r="3234" spans="4:7">
      <c r="D3234" s="16"/>
      <c r="E3234" s="17"/>
      <c r="F3234" s="17"/>
      <c r="G3234" s="17"/>
    </row>
    <row r="3235" spans="4:7">
      <c r="D3235" s="16"/>
      <c r="E3235" s="17"/>
      <c r="F3235" s="17"/>
      <c r="G3235" s="17"/>
    </row>
    <row r="3236" spans="4:7">
      <c r="D3236" s="16"/>
      <c r="E3236" s="17"/>
      <c r="F3236" s="17"/>
      <c r="G3236" s="17"/>
    </row>
    <row r="3237" spans="4:7">
      <c r="D3237" s="16"/>
      <c r="E3237" s="17"/>
      <c r="F3237" s="17"/>
      <c r="G3237" s="17"/>
    </row>
    <row r="3238" spans="4:7">
      <c r="D3238" s="16"/>
      <c r="E3238" s="17"/>
      <c r="F3238" s="17"/>
      <c r="G3238" s="17"/>
    </row>
    <row r="3239" spans="4:7">
      <c r="D3239" s="16"/>
      <c r="E3239" s="17"/>
      <c r="F3239" s="17"/>
      <c r="G3239" s="17"/>
    </row>
    <row r="3240" spans="4:7">
      <c r="D3240" s="16"/>
      <c r="E3240" s="17"/>
      <c r="F3240" s="17"/>
      <c r="G3240" s="17"/>
    </row>
    <row r="3241" spans="4:7">
      <c r="D3241" s="16"/>
      <c r="E3241" s="17"/>
      <c r="F3241" s="17"/>
      <c r="G3241" s="17"/>
    </row>
    <row r="3242" spans="4:7">
      <c r="D3242" s="16"/>
      <c r="E3242" s="17"/>
      <c r="F3242" s="17"/>
      <c r="G3242" s="17"/>
    </row>
    <row r="3243" spans="4:7">
      <c r="D3243" s="16"/>
      <c r="E3243" s="17"/>
      <c r="F3243" s="17"/>
      <c r="G3243" s="17"/>
    </row>
    <row r="3244" spans="4:7">
      <c r="D3244" s="16"/>
      <c r="E3244" s="17"/>
      <c r="F3244" s="17"/>
      <c r="G3244" s="17"/>
    </row>
    <row r="3245" spans="4:7">
      <c r="D3245" s="16"/>
      <c r="E3245" s="17"/>
      <c r="F3245" s="17"/>
      <c r="G3245" s="17"/>
    </row>
    <row r="3246" spans="4:7">
      <c r="D3246" s="16"/>
      <c r="E3246" s="17"/>
      <c r="F3246" s="17"/>
      <c r="G3246" s="17"/>
    </row>
    <row r="3247" spans="4:7">
      <c r="D3247" s="16"/>
      <c r="E3247" s="17"/>
      <c r="F3247" s="17"/>
      <c r="G3247" s="17"/>
    </row>
    <row r="3248" spans="4:7">
      <c r="D3248" s="16"/>
      <c r="E3248" s="17"/>
      <c r="F3248" s="17"/>
      <c r="G3248" s="17"/>
    </row>
    <row r="3249" spans="4:7">
      <c r="D3249" s="16"/>
      <c r="E3249" s="17"/>
      <c r="F3249" s="17"/>
      <c r="G3249" s="17"/>
    </row>
    <row r="3250" spans="4:7">
      <c r="D3250" s="16"/>
      <c r="E3250" s="17"/>
      <c r="F3250" s="17"/>
      <c r="G3250" s="17"/>
    </row>
    <row r="3251" spans="4:7">
      <c r="D3251" s="16"/>
      <c r="E3251" s="17"/>
      <c r="F3251" s="17"/>
      <c r="G3251" s="17"/>
    </row>
    <row r="3252" spans="4:7">
      <c r="D3252" s="16"/>
      <c r="E3252" s="17"/>
      <c r="F3252" s="17"/>
      <c r="G3252" s="17"/>
    </row>
    <row r="3253" spans="4:7">
      <c r="D3253" s="16"/>
      <c r="E3253" s="17"/>
      <c r="F3253" s="17"/>
      <c r="G3253" s="17"/>
    </row>
    <row r="3254" spans="4:7">
      <c r="D3254" s="16"/>
      <c r="E3254" s="17"/>
      <c r="F3254" s="17"/>
      <c r="G3254" s="17"/>
    </row>
    <row r="3255" spans="4:7">
      <c r="D3255" s="16"/>
      <c r="E3255" s="17"/>
      <c r="F3255" s="17"/>
      <c r="G3255" s="17"/>
    </row>
    <row r="3256" spans="4:7">
      <c r="D3256" s="16"/>
      <c r="E3256" s="17"/>
      <c r="F3256" s="17"/>
      <c r="G3256" s="17"/>
    </row>
    <row r="3257" spans="4:7">
      <c r="D3257" s="16"/>
      <c r="E3257" s="17"/>
      <c r="F3257" s="17"/>
      <c r="G3257" s="17"/>
    </row>
    <row r="3258" spans="4:7">
      <c r="D3258" s="16"/>
      <c r="E3258" s="17"/>
      <c r="F3258" s="17"/>
      <c r="G3258" s="17"/>
    </row>
    <row r="3259" spans="4:7">
      <c r="D3259" s="16"/>
      <c r="E3259" s="17"/>
      <c r="F3259" s="17"/>
      <c r="G3259" s="17"/>
    </row>
    <row r="3260" spans="4:7">
      <c r="D3260" s="16"/>
      <c r="E3260" s="17"/>
      <c r="F3260" s="17"/>
      <c r="G3260" s="17"/>
    </row>
    <row r="3261" spans="4:7">
      <c r="D3261" s="16"/>
      <c r="E3261" s="17"/>
      <c r="F3261" s="17"/>
      <c r="G3261" s="17"/>
    </row>
    <row r="3262" spans="4:7">
      <c r="D3262" s="16"/>
      <c r="E3262" s="17"/>
      <c r="F3262" s="17"/>
      <c r="G3262" s="17"/>
    </row>
    <row r="3263" spans="4:7">
      <c r="D3263" s="16"/>
      <c r="E3263" s="17"/>
      <c r="F3263" s="17"/>
      <c r="G3263" s="17"/>
    </row>
    <row r="3264" spans="4:7">
      <c r="D3264" s="16"/>
      <c r="E3264" s="17"/>
      <c r="F3264" s="17"/>
      <c r="G3264" s="17"/>
    </row>
    <row r="3265" spans="4:7">
      <c r="D3265" s="16"/>
      <c r="E3265" s="17"/>
      <c r="F3265" s="17"/>
      <c r="G3265" s="17"/>
    </row>
    <row r="3266" spans="4:7">
      <c r="D3266" s="16"/>
      <c r="E3266" s="17"/>
      <c r="F3266" s="17"/>
      <c r="G3266" s="17"/>
    </row>
    <row r="3267" spans="4:7">
      <c r="D3267" s="16"/>
      <c r="E3267" s="17"/>
      <c r="F3267" s="17"/>
      <c r="G3267" s="17"/>
    </row>
    <row r="3268" spans="4:7">
      <c r="D3268" s="16"/>
      <c r="E3268" s="17"/>
      <c r="F3268" s="17"/>
      <c r="G3268" s="17"/>
    </row>
    <row r="3269" spans="4:7">
      <c r="D3269" s="16"/>
      <c r="E3269" s="17"/>
      <c r="F3269" s="17"/>
      <c r="G3269" s="17"/>
    </row>
    <row r="3270" spans="4:7">
      <c r="D3270" s="16"/>
      <c r="E3270" s="17"/>
      <c r="F3270" s="17"/>
      <c r="G3270" s="17"/>
    </row>
    <row r="3271" spans="4:7">
      <c r="D3271" s="16"/>
      <c r="E3271" s="17"/>
      <c r="F3271" s="17"/>
      <c r="G3271" s="17"/>
    </row>
    <row r="3272" spans="4:7">
      <c r="D3272" s="16"/>
      <c r="E3272" s="17"/>
      <c r="F3272" s="17"/>
      <c r="G3272" s="17"/>
    </row>
    <row r="3273" spans="4:7">
      <c r="D3273" s="16"/>
      <c r="E3273" s="17"/>
      <c r="F3273" s="17"/>
      <c r="G3273" s="17"/>
    </row>
    <row r="3274" spans="4:7">
      <c r="D3274" s="16"/>
      <c r="E3274" s="17"/>
      <c r="F3274" s="17"/>
      <c r="G3274" s="17"/>
    </row>
    <row r="3275" spans="4:7">
      <c r="D3275" s="16"/>
      <c r="E3275" s="17"/>
      <c r="F3275" s="17"/>
      <c r="G3275" s="17"/>
    </row>
    <row r="3276" spans="4:7">
      <c r="D3276" s="16"/>
      <c r="E3276" s="17"/>
      <c r="F3276" s="17"/>
      <c r="G3276" s="17"/>
    </row>
    <row r="3277" spans="4:7">
      <c r="D3277" s="16"/>
      <c r="E3277" s="17"/>
      <c r="F3277" s="17"/>
      <c r="G3277" s="17"/>
    </row>
    <row r="3278" spans="4:7">
      <c r="D3278" s="16"/>
      <c r="E3278" s="17"/>
      <c r="F3278" s="17"/>
      <c r="G3278" s="17"/>
    </row>
    <row r="3279" spans="4:7">
      <c r="D3279" s="16"/>
      <c r="E3279" s="17"/>
      <c r="F3279" s="17"/>
      <c r="G3279" s="17"/>
    </row>
    <row r="3280" spans="4:7">
      <c r="D3280" s="16"/>
      <c r="E3280" s="17"/>
      <c r="F3280" s="17"/>
      <c r="G3280" s="17"/>
    </row>
    <row r="3281" spans="4:7">
      <c r="D3281" s="16"/>
      <c r="E3281" s="17"/>
      <c r="F3281" s="17"/>
      <c r="G3281" s="17"/>
    </row>
    <row r="3282" spans="4:7">
      <c r="D3282" s="16"/>
      <c r="E3282" s="17"/>
      <c r="F3282" s="17"/>
      <c r="G3282" s="17"/>
    </row>
    <row r="3283" spans="4:7">
      <c r="D3283" s="16"/>
      <c r="E3283" s="17"/>
      <c r="F3283" s="17"/>
      <c r="G3283" s="17"/>
    </row>
    <row r="3284" spans="4:7">
      <c r="D3284" s="16"/>
      <c r="E3284" s="17"/>
      <c r="F3284" s="17"/>
      <c r="G3284" s="17"/>
    </row>
    <row r="3285" spans="4:7">
      <c r="D3285" s="16"/>
      <c r="E3285" s="17"/>
      <c r="F3285" s="17"/>
      <c r="G3285" s="17"/>
    </row>
    <row r="3286" spans="4:7">
      <c r="D3286" s="16"/>
      <c r="E3286" s="17"/>
      <c r="F3286" s="17"/>
      <c r="G3286" s="17"/>
    </row>
    <row r="3287" spans="4:7">
      <c r="D3287" s="16"/>
      <c r="E3287" s="17"/>
      <c r="F3287" s="17"/>
      <c r="G3287" s="17"/>
    </row>
    <row r="3288" spans="4:7">
      <c r="D3288" s="16"/>
      <c r="E3288" s="17"/>
      <c r="F3288" s="17"/>
      <c r="G3288" s="17"/>
    </row>
    <row r="3289" spans="4:7">
      <c r="D3289" s="16"/>
      <c r="E3289" s="17"/>
      <c r="F3289" s="17"/>
      <c r="G3289" s="17"/>
    </row>
    <row r="3290" spans="4:7">
      <c r="D3290" s="16"/>
      <c r="E3290" s="17"/>
      <c r="F3290" s="17"/>
      <c r="G3290" s="17"/>
    </row>
    <row r="3291" spans="4:7">
      <c r="D3291" s="16"/>
      <c r="E3291" s="17"/>
      <c r="F3291" s="17"/>
      <c r="G3291" s="17"/>
    </row>
    <row r="3292" spans="4:7">
      <c r="D3292" s="16"/>
      <c r="E3292" s="17"/>
      <c r="F3292" s="17"/>
      <c r="G3292" s="17"/>
    </row>
    <row r="3293" spans="4:7">
      <c r="D3293" s="16"/>
      <c r="E3293" s="17"/>
      <c r="F3293" s="17"/>
      <c r="G3293" s="17"/>
    </row>
    <row r="3294" spans="4:7">
      <c r="D3294" s="16"/>
      <c r="E3294" s="17"/>
      <c r="F3294" s="17"/>
      <c r="G3294" s="17"/>
    </row>
    <row r="3295" spans="4:7">
      <c r="D3295" s="16"/>
      <c r="E3295" s="17"/>
      <c r="F3295" s="17"/>
      <c r="G3295" s="17"/>
    </row>
    <row r="3296" spans="4:7">
      <c r="D3296" s="16"/>
      <c r="E3296" s="17"/>
      <c r="F3296" s="17"/>
      <c r="G3296" s="17"/>
    </row>
    <row r="3297" spans="4:7">
      <c r="D3297" s="16"/>
      <c r="E3297" s="17"/>
      <c r="F3297" s="17"/>
      <c r="G3297" s="17"/>
    </row>
    <row r="3298" spans="4:7">
      <c r="D3298" s="16"/>
      <c r="E3298" s="17"/>
      <c r="F3298" s="17"/>
      <c r="G3298" s="17"/>
    </row>
    <row r="3299" spans="4:7">
      <c r="D3299" s="16"/>
      <c r="E3299" s="17"/>
      <c r="F3299" s="17"/>
      <c r="G3299" s="17"/>
    </row>
    <row r="3300" spans="4:7">
      <c r="D3300" s="16"/>
      <c r="E3300" s="17"/>
      <c r="F3300" s="17"/>
      <c r="G3300" s="17"/>
    </row>
    <row r="3301" spans="4:7">
      <c r="D3301" s="16"/>
      <c r="E3301" s="17"/>
      <c r="F3301" s="17"/>
      <c r="G3301" s="17"/>
    </row>
    <row r="3302" spans="4:7">
      <c r="D3302" s="16"/>
      <c r="E3302" s="17"/>
      <c r="F3302" s="17"/>
      <c r="G3302" s="17"/>
    </row>
    <row r="3303" spans="4:7">
      <c r="D3303" s="16"/>
      <c r="E3303" s="17"/>
      <c r="F3303" s="17"/>
      <c r="G3303" s="17"/>
    </row>
    <row r="3304" spans="4:7">
      <c r="D3304" s="16"/>
      <c r="E3304" s="17"/>
      <c r="F3304" s="17"/>
      <c r="G3304" s="17"/>
    </row>
    <row r="3305" spans="4:7">
      <c r="D3305" s="16"/>
      <c r="E3305" s="17"/>
      <c r="F3305" s="17"/>
      <c r="G3305" s="17"/>
    </row>
    <row r="3306" spans="4:7">
      <c r="D3306" s="16"/>
      <c r="E3306" s="17"/>
      <c r="F3306" s="17"/>
      <c r="G3306" s="17"/>
    </row>
    <row r="3307" spans="4:7">
      <c r="D3307" s="16"/>
      <c r="E3307" s="17"/>
      <c r="F3307" s="17"/>
      <c r="G3307" s="17"/>
    </row>
    <row r="3308" spans="4:7">
      <c r="D3308" s="16"/>
      <c r="E3308" s="17"/>
      <c r="F3308" s="17"/>
      <c r="G3308" s="17"/>
    </row>
    <row r="3309" spans="4:7">
      <c r="D3309" s="16"/>
      <c r="E3309" s="17"/>
      <c r="F3309" s="17"/>
      <c r="G3309" s="17"/>
    </row>
    <row r="3310" spans="4:7">
      <c r="D3310" s="16"/>
      <c r="E3310" s="17"/>
      <c r="F3310" s="17"/>
      <c r="G3310" s="17"/>
    </row>
    <row r="3311" spans="4:7">
      <c r="D3311" s="16"/>
      <c r="E3311" s="17"/>
      <c r="F3311" s="17"/>
      <c r="G3311" s="17"/>
    </row>
    <row r="3312" spans="4:7">
      <c r="D3312" s="16"/>
      <c r="E3312" s="17"/>
      <c r="F3312" s="17"/>
      <c r="G3312" s="17"/>
    </row>
    <row r="3313" spans="4:7">
      <c r="D3313" s="16"/>
      <c r="E3313" s="17"/>
      <c r="F3313" s="17"/>
      <c r="G3313" s="17"/>
    </row>
    <row r="3314" spans="4:7">
      <c r="D3314" s="16"/>
      <c r="E3314" s="17"/>
      <c r="F3314" s="17"/>
      <c r="G3314" s="17"/>
    </row>
    <row r="3315" spans="4:7">
      <c r="D3315" s="16"/>
      <c r="E3315" s="17"/>
      <c r="F3315" s="17"/>
      <c r="G3315" s="17"/>
    </row>
    <row r="3316" spans="4:7">
      <c r="D3316" s="16"/>
      <c r="E3316" s="17"/>
      <c r="F3316" s="17"/>
      <c r="G3316" s="17"/>
    </row>
    <row r="3317" spans="4:7">
      <c r="D3317" s="16"/>
      <c r="E3317" s="17"/>
      <c r="F3317" s="17"/>
      <c r="G3317" s="17"/>
    </row>
    <row r="3318" spans="4:7">
      <c r="D3318" s="16"/>
      <c r="E3318" s="17"/>
      <c r="F3318" s="17"/>
      <c r="G3318" s="17"/>
    </row>
    <row r="3319" spans="4:7">
      <c r="D3319" s="16"/>
      <c r="E3319" s="17"/>
      <c r="F3319" s="17"/>
      <c r="G3319" s="17"/>
    </row>
    <row r="3320" spans="4:7">
      <c r="D3320" s="16"/>
      <c r="E3320" s="17"/>
      <c r="F3320" s="17"/>
      <c r="G3320" s="17"/>
    </row>
    <row r="3321" spans="4:7">
      <c r="D3321" s="16"/>
      <c r="E3321" s="17"/>
      <c r="F3321" s="17"/>
      <c r="G3321" s="17"/>
    </row>
    <row r="3322" spans="4:7">
      <c r="D3322" s="16"/>
      <c r="E3322" s="17"/>
      <c r="F3322" s="17"/>
      <c r="G3322" s="17"/>
    </row>
    <row r="3323" spans="4:7">
      <c r="D3323" s="16"/>
      <c r="E3323" s="17"/>
      <c r="F3323" s="17"/>
      <c r="G3323" s="17"/>
    </row>
    <row r="3324" spans="4:7">
      <c r="D3324" s="16"/>
      <c r="E3324" s="17"/>
      <c r="F3324" s="17"/>
      <c r="G3324" s="17"/>
    </row>
    <row r="3325" spans="4:7">
      <c r="D3325" s="16"/>
      <c r="E3325" s="17"/>
      <c r="F3325" s="17"/>
      <c r="G3325" s="17"/>
    </row>
    <row r="3326" spans="4:7">
      <c r="D3326" s="16"/>
      <c r="E3326" s="17"/>
      <c r="F3326" s="17"/>
      <c r="G3326" s="17"/>
    </row>
    <row r="3327" spans="4:7">
      <c r="D3327" s="16"/>
      <c r="E3327" s="17"/>
      <c r="F3327" s="17"/>
      <c r="G3327" s="17"/>
    </row>
    <row r="3328" spans="4:7">
      <c r="D3328" s="16"/>
      <c r="E3328" s="17"/>
      <c r="F3328" s="17"/>
      <c r="G3328" s="17"/>
    </row>
    <row r="3329" spans="4:7">
      <c r="D3329" s="16"/>
      <c r="E3329" s="17"/>
      <c r="F3329" s="17"/>
      <c r="G3329" s="17"/>
    </row>
    <row r="3330" spans="4:7">
      <c r="D3330" s="16"/>
      <c r="E3330" s="17"/>
      <c r="F3330" s="17"/>
      <c r="G3330" s="17"/>
    </row>
    <row r="3331" spans="4:7">
      <c r="D3331" s="16"/>
      <c r="E3331" s="17"/>
      <c r="F3331" s="17"/>
      <c r="G3331" s="17"/>
    </row>
    <row r="3332" spans="4:7">
      <c r="D3332" s="16"/>
      <c r="E3332" s="17"/>
      <c r="F3332" s="17"/>
      <c r="G3332" s="17"/>
    </row>
    <row r="3333" spans="4:7">
      <c r="D3333" s="16"/>
      <c r="E3333" s="17"/>
      <c r="F3333" s="17"/>
      <c r="G3333" s="17"/>
    </row>
    <row r="3334" spans="4:7">
      <c r="D3334" s="16"/>
      <c r="E3334" s="17"/>
      <c r="F3334" s="17"/>
      <c r="G3334" s="17"/>
    </row>
    <row r="3335" spans="4:7">
      <c r="D3335" s="16"/>
      <c r="E3335" s="17"/>
      <c r="F3335" s="17"/>
      <c r="G3335" s="17"/>
    </row>
    <row r="3336" spans="4:7">
      <c r="D3336" s="16"/>
      <c r="E3336" s="17"/>
      <c r="F3336" s="17"/>
      <c r="G3336" s="17"/>
    </row>
    <row r="3337" spans="4:7">
      <c r="D3337" s="16"/>
      <c r="E3337" s="17"/>
      <c r="F3337" s="17"/>
      <c r="G3337" s="17"/>
    </row>
    <row r="3338" spans="4:7">
      <c r="D3338" s="16"/>
      <c r="E3338" s="17"/>
      <c r="F3338" s="17"/>
      <c r="G3338" s="17"/>
    </row>
    <row r="3339" spans="4:7">
      <c r="D3339" s="16"/>
      <c r="E3339" s="17"/>
      <c r="F3339" s="17"/>
      <c r="G3339" s="17"/>
    </row>
    <row r="3340" spans="4:7">
      <c r="D3340" s="16"/>
      <c r="E3340" s="17"/>
      <c r="F3340" s="17"/>
      <c r="G3340" s="17"/>
    </row>
    <row r="3341" spans="4:7">
      <c r="D3341" s="16"/>
      <c r="E3341" s="17"/>
      <c r="F3341" s="17"/>
      <c r="G3341" s="17"/>
    </row>
    <row r="3342" spans="4:7">
      <c r="D3342" s="16"/>
      <c r="E3342" s="17"/>
      <c r="F3342" s="17"/>
      <c r="G3342" s="17"/>
    </row>
    <row r="3343" spans="4:7">
      <c r="D3343" s="16"/>
      <c r="E3343" s="17"/>
      <c r="F3343" s="17"/>
      <c r="G3343" s="17"/>
    </row>
    <row r="3344" spans="4:7">
      <c r="D3344" s="16"/>
      <c r="E3344" s="17"/>
      <c r="F3344" s="17"/>
      <c r="G3344" s="17"/>
    </row>
    <row r="3345" spans="4:7">
      <c r="D3345" s="16"/>
      <c r="E3345" s="17"/>
      <c r="F3345" s="17"/>
      <c r="G3345" s="17"/>
    </row>
    <row r="3346" spans="4:7">
      <c r="D3346" s="16"/>
      <c r="E3346" s="17"/>
      <c r="F3346" s="17"/>
      <c r="G3346" s="17"/>
    </row>
    <row r="3347" spans="4:7">
      <c r="D3347" s="16"/>
      <c r="E3347" s="17"/>
      <c r="F3347" s="17"/>
      <c r="G3347" s="17"/>
    </row>
    <row r="3348" spans="4:7">
      <c r="D3348" s="16"/>
      <c r="E3348" s="17"/>
      <c r="F3348" s="17"/>
      <c r="G3348" s="17"/>
    </row>
    <row r="3349" spans="4:7">
      <c r="D3349" s="16"/>
      <c r="E3349" s="17"/>
      <c r="F3349" s="17"/>
      <c r="G3349" s="17"/>
    </row>
    <row r="3350" spans="4:7">
      <c r="D3350" s="16"/>
      <c r="E3350" s="17"/>
      <c r="F3350" s="17"/>
      <c r="G3350" s="17"/>
    </row>
    <row r="3351" spans="4:7">
      <c r="D3351" s="16"/>
      <c r="E3351" s="17"/>
      <c r="F3351" s="17"/>
      <c r="G3351" s="17"/>
    </row>
    <row r="3352" spans="4:7">
      <c r="D3352" s="16"/>
      <c r="E3352" s="17"/>
      <c r="F3352" s="17"/>
      <c r="G3352" s="17"/>
    </row>
    <row r="3353" spans="4:7">
      <c r="D3353" s="16"/>
      <c r="E3353" s="17"/>
      <c r="F3353" s="17"/>
      <c r="G3353" s="17"/>
    </row>
    <row r="3354" spans="4:7">
      <c r="D3354" s="16"/>
      <c r="E3354" s="17"/>
      <c r="F3354" s="17"/>
      <c r="G3354" s="17"/>
    </row>
    <row r="3355" spans="4:7">
      <c r="D3355" s="16"/>
      <c r="E3355" s="17"/>
      <c r="F3355" s="17"/>
      <c r="G3355" s="17"/>
    </row>
    <row r="3356" spans="4:7">
      <c r="D3356" s="16"/>
      <c r="E3356" s="17"/>
      <c r="F3356" s="17"/>
      <c r="G3356" s="17"/>
    </row>
    <row r="3357" spans="4:7">
      <c r="D3357" s="16"/>
      <c r="E3357" s="17"/>
      <c r="F3357" s="17"/>
      <c r="G3357" s="17"/>
    </row>
    <row r="3358" spans="4:7">
      <c r="D3358" s="16"/>
      <c r="E3358" s="17"/>
      <c r="F3358" s="17"/>
      <c r="G3358" s="17"/>
    </row>
    <row r="3359" spans="4:7">
      <c r="D3359" s="16"/>
      <c r="E3359" s="17"/>
      <c r="F3359" s="17"/>
      <c r="G3359" s="17"/>
    </row>
    <row r="3360" spans="4:7">
      <c r="D3360" s="16"/>
      <c r="E3360" s="17"/>
      <c r="F3360" s="17"/>
      <c r="G3360" s="17"/>
    </row>
    <row r="3361" spans="4:7">
      <c r="D3361" s="16"/>
      <c r="E3361" s="17"/>
      <c r="F3361" s="17"/>
      <c r="G3361" s="17"/>
    </row>
    <row r="3362" spans="4:7">
      <c r="D3362" s="16"/>
      <c r="E3362" s="17"/>
      <c r="F3362" s="17"/>
      <c r="G3362" s="17"/>
    </row>
    <row r="3363" spans="4:7">
      <c r="D3363" s="16"/>
      <c r="E3363" s="17"/>
      <c r="F3363" s="17"/>
      <c r="G3363" s="17"/>
    </row>
    <row r="3364" spans="4:7">
      <c r="D3364" s="16"/>
      <c r="E3364" s="17"/>
      <c r="F3364" s="17"/>
      <c r="G3364" s="17"/>
    </row>
    <row r="3365" spans="4:7">
      <c r="D3365" s="16"/>
      <c r="E3365" s="17"/>
      <c r="F3365" s="17"/>
      <c r="G3365" s="17"/>
    </row>
    <row r="3366" spans="4:7">
      <c r="D3366" s="16"/>
      <c r="E3366" s="17"/>
      <c r="F3366" s="17"/>
      <c r="G3366" s="17"/>
    </row>
    <row r="3367" spans="4:7">
      <c r="D3367" s="16"/>
      <c r="E3367" s="17"/>
      <c r="F3367" s="17"/>
      <c r="G3367" s="17"/>
    </row>
    <row r="3368" spans="4:7">
      <c r="D3368" s="16"/>
      <c r="E3368" s="17"/>
      <c r="F3368" s="17"/>
      <c r="G3368" s="17"/>
    </row>
    <row r="3369" spans="4:7">
      <c r="D3369" s="16"/>
      <c r="E3369" s="17"/>
      <c r="F3369" s="17"/>
      <c r="G3369" s="17"/>
    </row>
    <row r="3370" spans="4:7">
      <c r="D3370" s="16"/>
      <c r="E3370" s="17"/>
      <c r="F3370" s="17"/>
      <c r="G3370" s="17"/>
    </row>
    <row r="3371" spans="4:7">
      <c r="D3371" s="16"/>
      <c r="E3371" s="17"/>
      <c r="F3371" s="17"/>
      <c r="G3371" s="17"/>
    </row>
    <row r="3372" spans="4:7">
      <c r="D3372" s="16"/>
      <c r="E3372" s="17"/>
      <c r="F3372" s="17"/>
      <c r="G3372" s="17"/>
    </row>
    <row r="3373" spans="4:7">
      <c r="D3373" s="16"/>
      <c r="E3373" s="17"/>
      <c r="F3373" s="17"/>
      <c r="G3373" s="17"/>
    </row>
    <row r="3374" spans="4:7">
      <c r="D3374" s="16"/>
      <c r="E3374" s="17"/>
      <c r="F3374" s="17"/>
      <c r="G3374" s="17"/>
    </row>
    <row r="3375" spans="4:7">
      <c r="D3375" s="16"/>
      <c r="E3375" s="17"/>
      <c r="F3375" s="17"/>
      <c r="G3375" s="17"/>
    </row>
    <row r="3376" spans="4:7">
      <c r="D3376" s="16"/>
      <c r="E3376" s="17"/>
      <c r="F3376" s="17"/>
      <c r="G3376" s="17"/>
    </row>
    <row r="3377" spans="4:7">
      <c r="D3377" s="16"/>
      <c r="E3377" s="17"/>
      <c r="F3377" s="17"/>
      <c r="G3377" s="17"/>
    </row>
    <row r="3378" spans="4:7">
      <c r="D3378" s="16"/>
      <c r="E3378" s="17"/>
      <c r="F3378" s="17"/>
      <c r="G3378" s="17"/>
    </row>
    <row r="3379" spans="4:7">
      <c r="D3379" s="16"/>
      <c r="E3379" s="17"/>
      <c r="F3379" s="17"/>
      <c r="G3379" s="17"/>
    </row>
    <row r="3380" spans="4:7">
      <c r="D3380" s="16"/>
      <c r="E3380" s="17"/>
      <c r="F3380" s="17"/>
      <c r="G3380" s="17"/>
    </row>
    <row r="3381" spans="4:7">
      <c r="D3381" s="16"/>
      <c r="E3381" s="17"/>
      <c r="F3381" s="17"/>
      <c r="G3381" s="17"/>
    </row>
    <row r="3382" spans="4:7">
      <c r="D3382" s="16"/>
      <c r="E3382" s="17"/>
      <c r="F3382" s="17"/>
      <c r="G3382" s="17"/>
    </row>
    <row r="3383" spans="4:7">
      <c r="D3383" s="16"/>
      <c r="E3383" s="17"/>
      <c r="F3383" s="17"/>
      <c r="G3383" s="17"/>
    </row>
    <row r="3384" spans="4:7">
      <c r="D3384" s="16"/>
      <c r="E3384" s="17"/>
      <c r="F3384" s="17"/>
      <c r="G3384" s="17"/>
    </row>
    <row r="3385" spans="4:7">
      <c r="D3385" s="16"/>
      <c r="E3385" s="17"/>
      <c r="F3385" s="17"/>
      <c r="G3385" s="17"/>
    </row>
    <row r="3386" spans="4:7">
      <c r="D3386" s="16"/>
      <c r="E3386" s="17"/>
      <c r="F3386" s="17"/>
      <c r="G3386" s="17"/>
    </row>
    <row r="3387" spans="4:7">
      <c r="D3387" s="16"/>
      <c r="E3387" s="17"/>
      <c r="F3387" s="17"/>
      <c r="G3387" s="17"/>
    </row>
    <row r="3388" spans="4:7">
      <c r="D3388" s="16"/>
      <c r="E3388" s="17"/>
      <c r="F3388" s="17"/>
      <c r="G3388" s="17"/>
    </row>
    <row r="3389" spans="4:7">
      <c r="D3389" s="16"/>
      <c r="E3389" s="17"/>
      <c r="F3389" s="17"/>
      <c r="G3389" s="17"/>
    </row>
    <row r="3390" spans="4:7">
      <c r="D3390" s="16"/>
      <c r="E3390" s="17"/>
      <c r="F3390" s="17"/>
      <c r="G3390" s="17"/>
    </row>
    <row r="3391" spans="4:7">
      <c r="D3391" s="16"/>
      <c r="E3391" s="17"/>
      <c r="F3391" s="17"/>
      <c r="G3391" s="17"/>
    </row>
    <row r="3392" spans="4:7">
      <c r="D3392" s="16"/>
      <c r="E3392" s="17"/>
      <c r="F3392" s="17"/>
      <c r="G3392" s="17"/>
    </row>
    <row r="3393" spans="4:7">
      <c r="D3393" s="16"/>
      <c r="E3393" s="17"/>
      <c r="F3393" s="17"/>
      <c r="G3393" s="17"/>
    </row>
    <row r="3394" spans="4:7">
      <c r="D3394" s="16"/>
      <c r="E3394" s="17"/>
      <c r="F3394" s="17"/>
      <c r="G3394" s="17"/>
    </row>
    <row r="3395" spans="4:7">
      <c r="D3395" s="16"/>
      <c r="E3395" s="17"/>
      <c r="F3395" s="17"/>
      <c r="G3395" s="17"/>
    </row>
    <row r="3396" spans="4:7">
      <c r="D3396" s="16"/>
      <c r="E3396" s="17"/>
      <c r="F3396" s="17"/>
      <c r="G3396" s="17"/>
    </row>
    <row r="3397" spans="4:7">
      <c r="D3397" s="16"/>
      <c r="E3397" s="17"/>
      <c r="F3397" s="17"/>
      <c r="G3397" s="17"/>
    </row>
    <row r="3398" spans="4:7">
      <c r="D3398" s="16"/>
      <c r="E3398" s="17"/>
      <c r="F3398" s="17"/>
      <c r="G3398" s="17"/>
    </row>
    <row r="3399" spans="4:7">
      <c r="D3399" s="16"/>
      <c r="E3399" s="17"/>
      <c r="F3399" s="17"/>
      <c r="G3399" s="17"/>
    </row>
    <row r="3400" spans="4:7">
      <c r="D3400" s="16"/>
      <c r="E3400" s="17"/>
      <c r="F3400" s="17"/>
      <c r="G3400" s="17"/>
    </row>
    <row r="3401" spans="4:7">
      <c r="D3401" s="16"/>
      <c r="E3401" s="17"/>
      <c r="F3401" s="17"/>
      <c r="G3401" s="17"/>
    </row>
    <row r="3402" spans="4:7">
      <c r="D3402" s="16"/>
      <c r="E3402" s="17"/>
      <c r="F3402" s="17"/>
      <c r="G3402" s="17"/>
    </row>
    <row r="3403" spans="4:7">
      <c r="D3403" s="16"/>
      <c r="E3403" s="17"/>
      <c r="F3403" s="17"/>
      <c r="G3403" s="17"/>
    </row>
    <row r="3404" spans="4:7">
      <c r="D3404" s="16"/>
      <c r="E3404" s="17"/>
      <c r="F3404" s="17"/>
      <c r="G3404" s="17"/>
    </row>
    <row r="3405" spans="4:7">
      <c r="D3405" s="16"/>
      <c r="E3405" s="17"/>
      <c r="F3405" s="17"/>
      <c r="G3405" s="17"/>
    </row>
    <row r="3406" spans="4:7">
      <c r="D3406" s="16"/>
      <c r="E3406" s="17"/>
      <c r="F3406" s="17"/>
      <c r="G3406" s="17"/>
    </row>
    <row r="3407" spans="4:7">
      <c r="D3407" s="16"/>
      <c r="E3407" s="17"/>
      <c r="F3407" s="17"/>
      <c r="G3407" s="17"/>
    </row>
    <row r="3408" spans="4:7">
      <c r="D3408" s="16"/>
      <c r="E3408" s="17"/>
      <c r="F3408" s="17"/>
      <c r="G3408" s="17"/>
    </row>
    <row r="3409" spans="4:7">
      <c r="D3409" s="16"/>
      <c r="E3409" s="17"/>
      <c r="F3409" s="17"/>
      <c r="G3409" s="17"/>
    </row>
    <row r="3410" spans="4:7">
      <c r="D3410" s="16"/>
      <c r="E3410" s="17"/>
      <c r="F3410" s="17"/>
      <c r="G3410" s="17"/>
    </row>
    <row r="3411" spans="4:7">
      <c r="D3411" s="16"/>
      <c r="E3411" s="17"/>
      <c r="F3411" s="17"/>
      <c r="G3411" s="17"/>
    </row>
    <row r="3412" spans="4:7">
      <c r="D3412" s="16"/>
      <c r="E3412" s="17"/>
      <c r="F3412" s="17"/>
      <c r="G3412" s="17"/>
    </row>
    <row r="3413" spans="4:7">
      <c r="D3413" s="16"/>
      <c r="E3413" s="17"/>
      <c r="F3413" s="17"/>
      <c r="G3413" s="17"/>
    </row>
    <row r="3414" spans="4:7">
      <c r="D3414" s="16"/>
      <c r="E3414" s="17"/>
      <c r="F3414" s="17"/>
      <c r="G3414" s="17"/>
    </row>
    <row r="3415" spans="4:7">
      <c r="D3415" s="16"/>
      <c r="E3415" s="17"/>
      <c r="F3415" s="17"/>
      <c r="G3415" s="17"/>
    </row>
    <row r="3416" spans="4:7">
      <c r="D3416" s="16"/>
      <c r="E3416" s="17"/>
      <c r="F3416" s="17"/>
      <c r="G3416" s="17"/>
    </row>
    <row r="3417" spans="4:7">
      <c r="D3417" s="16"/>
      <c r="E3417" s="17"/>
      <c r="F3417" s="17"/>
      <c r="G3417" s="17"/>
    </row>
    <row r="3418" spans="4:7">
      <c r="D3418" s="16"/>
      <c r="E3418" s="17"/>
      <c r="F3418" s="17"/>
      <c r="G3418" s="17"/>
    </row>
    <row r="3419" spans="4:7">
      <c r="D3419" s="16"/>
      <c r="E3419" s="17"/>
      <c r="F3419" s="17"/>
      <c r="G3419" s="17"/>
    </row>
    <row r="3420" spans="4:7">
      <c r="D3420" s="16"/>
      <c r="E3420" s="17"/>
      <c r="F3420" s="17"/>
      <c r="G3420" s="17"/>
    </row>
    <row r="3421" spans="4:7">
      <c r="D3421" s="16"/>
      <c r="E3421" s="17"/>
      <c r="F3421" s="17"/>
      <c r="G3421" s="17"/>
    </row>
    <row r="3422" spans="4:7">
      <c r="D3422" s="16"/>
      <c r="E3422" s="17"/>
      <c r="F3422" s="17"/>
      <c r="G3422" s="17"/>
    </row>
    <row r="3423" spans="4:7">
      <c r="D3423" s="16"/>
      <c r="E3423" s="17"/>
      <c r="F3423" s="17"/>
      <c r="G3423" s="17"/>
    </row>
    <row r="3424" spans="4:7">
      <c r="D3424" s="16"/>
      <c r="E3424" s="17"/>
      <c r="F3424" s="17"/>
      <c r="G3424" s="17"/>
    </row>
    <row r="3425" spans="4:7">
      <c r="D3425" s="16"/>
      <c r="E3425" s="17"/>
      <c r="F3425" s="17"/>
      <c r="G3425" s="17"/>
    </row>
    <row r="3426" spans="4:7">
      <c r="D3426" s="16"/>
      <c r="E3426" s="17"/>
      <c r="F3426" s="17"/>
      <c r="G3426" s="17"/>
    </row>
    <row r="3427" spans="4:7">
      <c r="D3427" s="16"/>
      <c r="E3427" s="17"/>
      <c r="F3427" s="17"/>
      <c r="G3427" s="17"/>
    </row>
    <row r="3428" spans="4:7">
      <c r="D3428" s="16"/>
      <c r="E3428" s="17"/>
      <c r="F3428" s="17"/>
      <c r="G3428" s="17"/>
    </row>
    <row r="3429" spans="4:7">
      <c r="D3429" s="16"/>
      <c r="E3429" s="17"/>
      <c r="F3429" s="17"/>
      <c r="G3429" s="17"/>
    </row>
    <row r="3430" spans="4:7">
      <c r="D3430" s="16"/>
      <c r="E3430" s="17"/>
      <c r="F3430" s="17"/>
      <c r="G3430" s="17"/>
    </row>
    <row r="3431" spans="4:7">
      <c r="D3431" s="16"/>
      <c r="E3431" s="17"/>
      <c r="F3431" s="17"/>
      <c r="G3431" s="17"/>
    </row>
    <row r="3432" spans="4:7">
      <c r="D3432" s="16"/>
      <c r="E3432" s="17"/>
      <c r="F3432" s="17"/>
      <c r="G3432" s="17"/>
    </row>
    <row r="3433" spans="4:7">
      <c r="D3433" s="16"/>
      <c r="E3433" s="17"/>
      <c r="F3433" s="17"/>
      <c r="G3433" s="17"/>
    </row>
    <row r="3434" spans="4:7">
      <c r="D3434" s="16"/>
      <c r="E3434" s="17"/>
      <c r="F3434" s="17"/>
      <c r="G3434" s="17"/>
    </row>
    <row r="3435" spans="4:7">
      <c r="D3435" s="16"/>
      <c r="E3435" s="17"/>
      <c r="F3435" s="17"/>
      <c r="G3435" s="17"/>
    </row>
    <row r="3436" spans="4:7">
      <c r="D3436" s="16"/>
      <c r="E3436" s="17"/>
      <c r="F3436" s="17"/>
      <c r="G3436" s="17"/>
    </row>
    <row r="3437" spans="4:7">
      <c r="D3437" s="16"/>
      <c r="E3437" s="17"/>
      <c r="F3437" s="17"/>
      <c r="G3437" s="17"/>
    </row>
    <row r="3438" spans="4:7">
      <c r="D3438" s="16"/>
      <c r="E3438" s="17"/>
      <c r="F3438" s="17"/>
      <c r="G3438" s="17"/>
    </row>
    <row r="3439" spans="4:7">
      <c r="D3439" s="16"/>
      <c r="E3439" s="17"/>
      <c r="F3439" s="17"/>
      <c r="G3439" s="17"/>
    </row>
    <row r="3440" spans="4:7">
      <c r="D3440" s="16"/>
      <c r="E3440" s="17"/>
      <c r="F3440" s="17"/>
      <c r="G3440" s="17"/>
    </row>
    <row r="3441" spans="4:7">
      <c r="D3441" s="16"/>
      <c r="E3441" s="17"/>
      <c r="F3441" s="17"/>
      <c r="G3441" s="17"/>
    </row>
    <row r="3442" spans="4:7">
      <c r="D3442" s="16"/>
      <c r="E3442" s="17"/>
      <c r="F3442" s="17"/>
      <c r="G3442" s="17"/>
    </row>
    <row r="3443" spans="4:7">
      <c r="D3443" s="16"/>
      <c r="E3443" s="17"/>
      <c r="F3443" s="17"/>
      <c r="G3443" s="17"/>
    </row>
    <row r="3444" spans="4:7">
      <c r="D3444" s="16"/>
      <c r="E3444" s="17"/>
      <c r="F3444" s="17"/>
      <c r="G3444" s="17"/>
    </row>
    <row r="3445" spans="4:7">
      <c r="D3445" s="16"/>
      <c r="E3445" s="17"/>
      <c r="F3445" s="17"/>
      <c r="G3445" s="17"/>
    </row>
    <row r="3446" spans="4:7">
      <c r="D3446" s="16"/>
      <c r="E3446" s="17"/>
      <c r="F3446" s="17"/>
      <c r="G3446" s="17"/>
    </row>
    <row r="3447" spans="4:7">
      <c r="D3447" s="16"/>
      <c r="E3447" s="17"/>
      <c r="F3447" s="17"/>
      <c r="G3447" s="17"/>
    </row>
    <row r="3448" spans="4:7">
      <c r="D3448" s="16"/>
      <c r="E3448" s="17"/>
      <c r="F3448" s="17"/>
      <c r="G3448" s="17"/>
    </row>
    <row r="3449" spans="4:7">
      <c r="D3449" s="16"/>
      <c r="E3449" s="17"/>
      <c r="F3449" s="17"/>
      <c r="G3449" s="17"/>
    </row>
    <row r="3450" spans="4:7">
      <c r="D3450" s="16"/>
      <c r="E3450" s="17"/>
      <c r="F3450" s="17"/>
      <c r="G3450" s="17"/>
    </row>
    <row r="3451" spans="4:7">
      <c r="D3451" s="16"/>
      <c r="E3451" s="17"/>
      <c r="F3451" s="17"/>
      <c r="G3451" s="17"/>
    </row>
    <row r="3452" spans="4:7">
      <c r="D3452" s="16"/>
      <c r="E3452" s="17"/>
      <c r="F3452" s="17"/>
      <c r="G3452" s="17"/>
    </row>
    <row r="3453" spans="4:7">
      <c r="D3453" s="16"/>
      <c r="E3453" s="17"/>
      <c r="F3453" s="17"/>
      <c r="G3453" s="17"/>
    </row>
    <row r="3454" spans="4:7">
      <c r="D3454" s="16"/>
      <c r="E3454" s="17"/>
      <c r="F3454" s="17"/>
      <c r="G3454" s="17"/>
    </row>
    <row r="3455" spans="4:7">
      <c r="D3455" s="16"/>
      <c r="E3455" s="17"/>
      <c r="F3455" s="17"/>
      <c r="G3455" s="17"/>
    </row>
    <row r="3456" spans="4:7">
      <c r="D3456" s="16"/>
      <c r="E3456" s="17"/>
      <c r="F3456" s="17"/>
      <c r="G3456" s="17"/>
    </row>
    <row r="3457" spans="4:7">
      <c r="D3457" s="16"/>
      <c r="E3457" s="17"/>
      <c r="F3457" s="17"/>
      <c r="G3457" s="17"/>
    </row>
    <row r="3458" spans="4:7">
      <c r="D3458" s="16"/>
      <c r="E3458" s="17"/>
      <c r="F3458" s="17"/>
      <c r="G3458" s="17"/>
    </row>
    <row r="3459" spans="4:7">
      <c r="D3459" s="16"/>
      <c r="E3459" s="17"/>
      <c r="F3459" s="17"/>
      <c r="G3459" s="17"/>
    </row>
    <row r="3460" spans="4:7">
      <c r="D3460" s="16"/>
      <c r="E3460" s="17"/>
      <c r="F3460" s="17"/>
      <c r="G3460" s="17"/>
    </row>
    <row r="3461" spans="4:7">
      <c r="D3461" s="16"/>
      <c r="E3461" s="17"/>
      <c r="F3461" s="17"/>
      <c r="G3461" s="17"/>
    </row>
    <row r="3462" spans="4:7">
      <c r="D3462" s="16"/>
      <c r="E3462" s="17"/>
      <c r="F3462" s="17"/>
      <c r="G3462" s="17"/>
    </row>
    <row r="3463" spans="4:7">
      <c r="D3463" s="16"/>
      <c r="E3463" s="17"/>
      <c r="F3463" s="17"/>
      <c r="G3463" s="17"/>
    </row>
    <row r="3464" spans="4:7">
      <c r="D3464" s="16"/>
      <c r="E3464" s="17"/>
      <c r="F3464" s="17"/>
      <c r="G3464" s="17"/>
    </row>
    <row r="3465" spans="4:7">
      <c r="D3465" s="16"/>
      <c r="E3465" s="17"/>
      <c r="F3465" s="17"/>
      <c r="G3465" s="17"/>
    </row>
    <row r="3466" spans="4:7">
      <c r="D3466" s="16"/>
      <c r="E3466" s="17"/>
      <c r="F3466" s="17"/>
      <c r="G3466" s="17"/>
    </row>
    <row r="3467" spans="4:7">
      <c r="D3467" s="16"/>
      <c r="E3467" s="17"/>
      <c r="F3467" s="17"/>
      <c r="G3467" s="17"/>
    </row>
    <row r="3468" spans="4:7">
      <c r="D3468" s="16"/>
      <c r="E3468" s="17"/>
      <c r="F3468" s="17"/>
      <c r="G3468" s="17"/>
    </row>
    <row r="3469" spans="4:7">
      <c r="D3469" s="16"/>
      <c r="E3469" s="17"/>
      <c r="F3469" s="17"/>
      <c r="G3469" s="17"/>
    </row>
    <row r="3470" spans="4:7">
      <c r="D3470" s="16"/>
      <c r="E3470" s="17"/>
      <c r="F3470" s="17"/>
      <c r="G3470" s="17"/>
    </row>
    <row r="3471" spans="4:7">
      <c r="D3471" s="16"/>
      <c r="E3471" s="17"/>
      <c r="F3471" s="17"/>
      <c r="G3471" s="17"/>
    </row>
    <row r="3472" spans="4:7">
      <c r="D3472" s="16"/>
      <c r="E3472" s="17"/>
      <c r="F3472" s="17"/>
      <c r="G3472" s="17"/>
    </row>
    <row r="3473" spans="4:7">
      <c r="D3473" s="16"/>
      <c r="E3473" s="17"/>
      <c r="F3473" s="17"/>
      <c r="G3473" s="17"/>
    </row>
    <row r="3474" spans="4:7">
      <c r="D3474" s="16"/>
      <c r="E3474" s="17"/>
      <c r="F3474" s="17"/>
      <c r="G3474" s="17"/>
    </row>
    <row r="3475" spans="4:7">
      <c r="D3475" s="16"/>
      <c r="E3475" s="17"/>
      <c r="F3475" s="17"/>
      <c r="G3475" s="17"/>
    </row>
    <row r="3476" spans="4:7">
      <c r="D3476" s="16"/>
      <c r="E3476" s="17"/>
      <c r="F3476" s="17"/>
      <c r="G3476" s="17"/>
    </row>
    <row r="3477" spans="4:7">
      <c r="D3477" s="16"/>
      <c r="E3477" s="17"/>
      <c r="F3477" s="17"/>
      <c r="G3477" s="17"/>
    </row>
    <row r="3478" spans="4:7">
      <c r="D3478" s="16"/>
      <c r="E3478" s="17"/>
      <c r="F3478" s="17"/>
      <c r="G3478" s="17"/>
    </row>
    <row r="3479" spans="4:7">
      <c r="D3479" s="16"/>
      <c r="E3479" s="17"/>
      <c r="F3479" s="17"/>
      <c r="G3479" s="17"/>
    </row>
    <row r="3480" spans="4:7">
      <c r="D3480" s="16"/>
      <c r="E3480" s="17"/>
      <c r="F3480" s="17"/>
      <c r="G3480" s="17"/>
    </row>
    <row r="3481" spans="4:7">
      <c r="D3481" s="16"/>
      <c r="E3481" s="17"/>
      <c r="F3481" s="17"/>
      <c r="G3481" s="17"/>
    </row>
    <row r="3482" spans="4:7">
      <c r="D3482" s="16"/>
      <c r="E3482" s="17"/>
      <c r="F3482" s="17"/>
      <c r="G3482" s="17"/>
    </row>
    <row r="3483" spans="4:7">
      <c r="D3483" s="16"/>
      <c r="E3483" s="17"/>
      <c r="F3483" s="17"/>
      <c r="G3483" s="17"/>
    </row>
    <row r="3484" spans="4:7">
      <c r="D3484" s="16"/>
      <c r="E3484" s="17"/>
      <c r="F3484" s="17"/>
      <c r="G3484" s="17"/>
    </row>
    <row r="3485" spans="4:7">
      <c r="D3485" s="16"/>
      <c r="E3485" s="17"/>
      <c r="F3485" s="17"/>
      <c r="G3485" s="17"/>
    </row>
    <row r="3486" spans="4:7">
      <c r="D3486" s="16"/>
      <c r="E3486" s="17"/>
      <c r="F3486" s="17"/>
      <c r="G3486" s="17"/>
    </row>
    <row r="3487" spans="4:7">
      <c r="D3487" s="16"/>
      <c r="E3487" s="17"/>
      <c r="F3487" s="17"/>
      <c r="G3487" s="17"/>
    </row>
    <row r="3488" spans="4:7">
      <c r="D3488" s="16"/>
      <c r="E3488" s="17"/>
      <c r="F3488" s="17"/>
      <c r="G3488" s="17"/>
    </row>
    <row r="3489" spans="4:7">
      <c r="D3489" s="16"/>
      <c r="E3489" s="17"/>
      <c r="F3489" s="17"/>
      <c r="G3489" s="17"/>
    </row>
    <row r="3490" spans="4:7">
      <c r="D3490" s="16"/>
      <c r="E3490" s="17"/>
      <c r="F3490" s="17"/>
      <c r="G3490" s="17"/>
    </row>
    <row r="3491" spans="4:7">
      <c r="D3491" s="16"/>
      <c r="E3491" s="17"/>
      <c r="F3491" s="17"/>
      <c r="G3491" s="17"/>
    </row>
    <row r="3492" spans="4:7">
      <c r="D3492" s="16"/>
      <c r="E3492" s="17"/>
      <c r="F3492" s="17"/>
      <c r="G3492" s="17"/>
    </row>
    <row r="3493" spans="4:7">
      <c r="D3493" s="16"/>
      <c r="E3493" s="17"/>
      <c r="F3493" s="17"/>
      <c r="G3493" s="17"/>
    </row>
    <row r="3494" spans="4:7">
      <c r="D3494" s="16"/>
      <c r="E3494" s="17"/>
      <c r="F3494" s="17"/>
      <c r="G3494" s="17"/>
    </row>
    <row r="3495" spans="4:7">
      <c r="D3495" s="16"/>
      <c r="E3495" s="17"/>
      <c r="F3495" s="17"/>
      <c r="G3495" s="17"/>
    </row>
    <row r="3496" spans="4:7">
      <c r="D3496" s="16"/>
      <c r="E3496" s="17"/>
      <c r="F3496" s="17"/>
      <c r="G3496" s="17"/>
    </row>
    <row r="3497" spans="4:7">
      <c r="D3497" s="16"/>
      <c r="E3497" s="17"/>
      <c r="F3497" s="17"/>
      <c r="G3497" s="17"/>
    </row>
    <row r="3498" spans="4:7">
      <c r="D3498" s="16"/>
      <c r="E3498" s="17"/>
      <c r="F3498" s="17"/>
      <c r="G3498" s="17"/>
    </row>
    <row r="3499" spans="4:7">
      <c r="D3499" s="16"/>
      <c r="E3499" s="17"/>
      <c r="F3499" s="17"/>
      <c r="G3499" s="17"/>
    </row>
    <row r="3500" spans="4:7">
      <c r="D3500" s="16"/>
      <c r="E3500" s="17"/>
      <c r="F3500" s="17"/>
      <c r="G3500" s="17"/>
    </row>
    <row r="3501" spans="4:7">
      <c r="D3501" s="16"/>
      <c r="E3501" s="17"/>
      <c r="F3501" s="17"/>
      <c r="G3501" s="17"/>
    </row>
    <row r="3502" spans="4:7">
      <c r="D3502" s="16"/>
      <c r="E3502" s="17"/>
      <c r="F3502" s="17"/>
      <c r="G3502" s="17"/>
    </row>
    <row r="3503" spans="4:7">
      <c r="D3503" s="16"/>
      <c r="E3503" s="17"/>
      <c r="F3503" s="17"/>
      <c r="G3503" s="17"/>
    </row>
    <row r="3504" spans="4:7">
      <c r="D3504" s="16"/>
      <c r="E3504" s="17"/>
      <c r="F3504" s="17"/>
      <c r="G3504" s="17"/>
    </row>
    <row r="3505" spans="4:7">
      <c r="D3505" s="16"/>
      <c r="E3505" s="17"/>
      <c r="F3505" s="17"/>
      <c r="G3505" s="17"/>
    </row>
    <row r="3506" spans="4:7">
      <c r="D3506" s="16"/>
      <c r="E3506" s="17"/>
      <c r="F3506" s="17"/>
      <c r="G3506" s="17"/>
    </row>
    <row r="3507" spans="4:7">
      <c r="D3507" s="16"/>
      <c r="E3507" s="17"/>
      <c r="F3507" s="17"/>
      <c r="G3507" s="17"/>
    </row>
    <row r="3508" spans="4:7">
      <c r="D3508" s="16"/>
      <c r="E3508" s="17"/>
      <c r="F3508" s="17"/>
      <c r="G3508" s="17"/>
    </row>
    <row r="3509" spans="4:7">
      <c r="D3509" s="16"/>
      <c r="E3509" s="17"/>
      <c r="F3509" s="17"/>
      <c r="G3509" s="17"/>
    </row>
    <row r="3510" spans="4:7">
      <c r="D3510" s="16"/>
      <c r="E3510" s="17"/>
      <c r="F3510" s="17"/>
      <c r="G3510" s="17"/>
    </row>
    <row r="3511" spans="4:7">
      <c r="D3511" s="16"/>
      <c r="E3511" s="17"/>
      <c r="F3511" s="17"/>
      <c r="G3511" s="17"/>
    </row>
    <row r="3512" spans="4:7">
      <c r="D3512" s="16"/>
      <c r="E3512" s="17"/>
      <c r="F3512" s="17"/>
      <c r="G3512" s="17"/>
    </row>
    <row r="3513" spans="4:7">
      <c r="D3513" s="16"/>
      <c r="E3513" s="17"/>
      <c r="F3513" s="17"/>
      <c r="G3513" s="17"/>
    </row>
    <row r="3514" spans="4:7">
      <c r="D3514" s="16"/>
      <c r="E3514" s="17"/>
      <c r="F3514" s="17"/>
      <c r="G3514" s="17"/>
    </row>
    <row r="3515" spans="4:7">
      <c r="D3515" s="16"/>
      <c r="E3515" s="17"/>
      <c r="F3515" s="17"/>
      <c r="G3515" s="17"/>
    </row>
    <row r="3516" spans="4:7">
      <c r="D3516" s="16"/>
      <c r="E3516" s="17"/>
      <c r="F3516" s="17"/>
      <c r="G3516" s="17"/>
    </row>
    <row r="3517" spans="4:7">
      <c r="D3517" s="16"/>
      <c r="E3517" s="17"/>
      <c r="F3517" s="17"/>
      <c r="G3517" s="17"/>
    </row>
    <row r="3518" spans="4:7">
      <c r="D3518" s="16"/>
      <c r="E3518" s="17"/>
      <c r="F3518" s="17"/>
      <c r="G3518" s="17"/>
    </row>
    <row r="3519" spans="4:7">
      <c r="D3519" s="16"/>
      <c r="E3519" s="17"/>
      <c r="F3519" s="17"/>
      <c r="G3519" s="17"/>
    </row>
    <row r="3520" spans="4:7">
      <c r="D3520" s="16"/>
      <c r="E3520" s="17"/>
      <c r="F3520" s="17"/>
      <c r="G3520" s="17"/>
    </row>
    <row r="3521" spans="4:7">
      <c r="D3521" s="16"/>
      <c r="E3521" s="17"/>
      <c r="F3521" s="17"/>
      <c r="G3521" s="17"/>
    </row>
    <row r="3522" spans="4:7">
      <c r="D3522" s="16"/>
      <c r="E3522" s="17"/>
      <c r="F3522" s="17"/>
      <c r="G3522" s="17"/>
    </row>
    <row r="3523" spans="4:7">
      <c r="D3523" s="16"/>
      <c r="E3523" s="17"/>
      <c r="F3523" s="17"/>
      <c r="G3523" s="17"/>
    </row>
    <row r="3524" spans="4:7">
      <c r="D3524" s="16"/>
      <c r="E3524" s="17"/>
      <c r="F3524" s="17"/>
      <c r="G3524" s="17"/>
    </row>
    <row r="3525" spans="4:7">
      <c r="D3525" s="16"/>
      <c r="E3525" s="17"/>
      <c r="F3525" s="17"/>
      <c r="G3525" s="17"/>
    </row>
    <row r="3526" spans="4:7">
      <c r="D3526" s="16"/>
      <c r="E3526" s="17"/>
      <c r="F3526" s="17"/>
      <c r="G3526" s="17"/>
    </row>
    <row r="3527" spans="4:7">
      <c r="D3527" s="16"/>
      <c r="E3527" s="17"/>
      <c r="F3527" s="17"/>
      <c r="G3527" s="17"/>
    </row>
    <row r="3528" spans="4:7">
      <c r="D3528" s="16"/>
      <c r="E3528" s="17"/>
      <c r="F3528" s="17"/>
      <c r="G3528" s="17"/>
    </row>
    <row r="3529" spans="4:7">
      <c r="D3529" s="16"/>
      <c r="E3529" s="17"/>
      <c r="F3529" s="17"/>
      <c r="G3529" s="17"/>
    </row>
    <row r="3530" spans="4:7">
      <c r="D3530" s="16"/>
      <c r="E3530" s="17"/>
      <c r="F3530" s="17"/>
      <c r="G3530" s="17"/>
    </row>
    <row r="3531" spans="4:7">
      <c r="D3531" s="16"/>
      <c r="E3531" s="17"/>
      <c r="F3531" s="17"/>
      <c r="G3531" s="17"/>
    </row>
    <row r="3532" spans="4:7">
      <c r="D3532" s="16"/>
      <c r="E3532" s="17"/>
      <c r="F3532" s="17"/>
      <c r="G3532" s="17"/>
    </row>
    <row r="3533" spans="4:7">
      <c r="D3533" s="16"/>
      <c r="E3533" s="17"/>
      <c r="F3533" s="17"/>
      <c r="G3533" s="17"/>
    </row>
    <row r="3534" spans="4:7">
      <c r="D3534" s="16"/>
      <c r="E3534" s="17"/>
      <c r="F3534" s="17"/>
      <c r="G3534" s="17"/>
    </row>
    <row r="3535" spans="4:7">
      <c r="D3535" s="16"/>
      <c r="E3535" s="17"/>
      <c r="F3535" s="17"/>
      <c r="G3535" s="17"/>
    </row>
    <row r="3536" spans="4:7">
      <c r="D3536" s="16"/>
      <c r="E3536" s="17"/>
      <c r="F3536" s="17"/>
      <c r="G3536" s="17"/>
    </row>
    <row r="3537" spans="4:7">
      <c r="D3537" s="16"/>
      <c r="E3537" s="17"/>
      <c r="F3537" s="17"/>
      <c r="G3537" s="17"/>
    </row>
    <row r="3538" spans="4:7">
      <c r="D3538" s="16"/>
      <c r="E3538" s="17"/>
      <c r="F3538" s="17"/>
      <c r="G3538" s="17"/>
    </row>
    <row r="3539" spans="4:7">
      <c r="D3539" s="16"/>
      <c r="E3539" s="17"/>
      <c r="F3539" s="17"/>
      <c r="G3539" s="17"/>
    </row>
    <row r="3540" spans="4:7">
      <c r="D3540" s="16"/>
      <c r="E3540" s="17"/>
      <c r="F3540" s="17"/>
      <c r="G3540" s="17"/>
    </row>
    <row r="3541" spans="4:7">
      <c r="D3541" s="16"/>
      <c r="E3541" s="17"/>
      <c r="F3541" s="17"/>
      <c r="G3541" s="17"/>
    </row>
    <row r="3542" spans="4:7">
      <c r="D3542" s="16"/>
      <c r="E3542" s="17"/>
      <c r="F3542" s="17"/>
      <c r="G3542" s="17"/>
    </row>
    <row r="3543" spans="4:7">
      <c r="D3543" s="16"/>
      <c r="E3543" s="17"/>
      <c r="F3543" s="17"/>
      <c r="G3543" s="17"/>
    </row>
    <row r="3544" spans="4:7">
      <c r="D3544" s="16"/>
      <c r="E3544" s="17"/>
      <c r="F3544" s="17"/>
      <c r="G3544" s="17"/>
    </row>
    <row r="3545" spans="4:7">
      <c r="D3545" s="16"/>
      <c r="E3545" s="17"/>
      <c r="F3545" s="17"/>
      <c r="G3545" s="17"/>
    </row>
    <row r="3546" spans="4:7">
      <c r="D3546" s="16"/>
      <c r="E3546" s="17"/>
      <c r="F3546" s="17"/>
      <c r="G3546" s="17"/>
    </row>
    <row r="3547" spans="4:7">
      <c r="D3547" s="16"/>
      <c r="E3547" s="17"/>
      <c r="F3547" s="17"/>
      <c r="G3547" s="17"/>
    </row>
    <row r="3548" spans="4:7">
      <c r="D3548" s="16"/>
      <c r="E3548" s="17"/>
      <c r="F3548" s="17"/>
      <c r="G3548" s="17"/>
    </row>
    <row r="3549" spans="4:7">
      <c r="D3549" s="16"/>
      <c r="E3549" s="17"/>
      <c r="F3549" s="17"/>
      <c r="G3549" s="17"/>
    </row>
    <row r="3550" spans="4:7">
      <c r="D3550" s="16"/>
      <c r="E3550" s="17"/>
      <c r="F3550" s="17"/>
      <c r="G3550" s="17"/>
    </row>
    <row r="3551" spans="4:7">
      <c r="D3551" s="16"/>
      <c r="E3551" s="17"/>
      <c r="F3551" s="17"/>
      <c r="G3551" s="17"/>
    </row>
    <row r="3552" spans="4:7">
      <c r="D3552" s="16"/>
      <c r="E3552" s="17"/>
      <c r="F3552" s="17"/>
      <c r="G3552" s="17"/>
    </row>
    <row r="3553" spans="4:7">
      <c r="D3553" s="16"/>
      <c r="E3553" s="17"/>
      <c r="F3553" s="17"/>
      <c r="G3553" s="17"/>
    </row>
    <row r="3554" spans="4:7">
      <c r="D3554" s="16"/>
      <c r="E3554" s="17"/>
      <c r="F3554" s="17"/>
      <c r="G3554" s="17"/>
    </row>
    <row r="3555" spans="4:7">
      <c r="D3555" s="16"/>
      <c r="E3555" s="17"/>
      <c r="F3555" s="17"/>
      <c r="G3555" s="17"/>
    </row>
    <row r="3556" spans="4:7">
      <c r="D3556" s="16"/>
      <c r="E3556" s="17"/>
      <c r="F3556" s="17"/>
      <c r="G3556" s="17"/>
    </row>
    <row r="3557" spans="4:7">
      <c r="D3557" s="16"/>
      <c r="E3557" s="17"/>
      <c r="F3557" s="17"/>
      <c r="G3557" s="17"/>
    </row>
    <row r="3558" spans="4:7">
      <c r="D3558" s="16"/>
      <c r="E3558" s="17"/>
      <c r="F3558" s="17"/>
      <c r="G3558" s="17"/>
    </row>
    <row r="3559" spans="4:7">
      <c r="D3559" s="16"/>
      <c r="E3559" s="17"/>
      <c r="F3559" s="17"/>
      <c r="G3559" s="17"/>
    </row>
    <row r="3560" spans="4:7">
      <c r="D3560" s="16"/>
      <c r="E3560" s="17"/>
      <c r="F3560" s="17"/>
      <c r="G3560" s="17"/>
    </row>
    <row r="3561" spans="4:7">
      <c r="D3561" s="16"/>
      <c r="E3561" s="17"/>
      <c r="F3561" s="17"/>
      <c r="G3561" s="17"/>
    </row>
    <row r="3562" spans="4:7">
      <c r="D3562" s="16"/>
      <c r="E3562" s="17"/>
      <c r="F3562" s="17"/>
      <c r="G3562" s="17"/>
    </row>
    <row r="3563" spans="4:7">
      <c r="D3563" s="16"/>
      <c r="E3563" s="17"/>
      <c r="F3563" s="17"/>
      <c r="G3563" s="17"/>
    </row>
    <row r="3564" spans="4:7">
      <c r="D3564" s="16"/>
      <c r="E3564" s="17"/>
      <c r="F3564" s="17"/>
      <c r="G3564" s="17"/>
    </row>
    <row r="3565" spans="4:7">
      <c r="D3565" s="16"/>
      <c r="E3565" s="17"/>
      <c r="F3565" s="17"/>
      <c r="G3565" s="17"/>
    </row>
    <row r="3566" spans="4:7">
      <c r="D3566" s="16"/>
      <c r="E3566" s="17"/>
      <c r="F3566" s="17"/>
      <c r="G3566" s="17"/>
    </row>
    <row r="3567" spans="4:7">
      <c r="D3567" s="16"/>
      <c r="E3567" s="17"/>
      <c r="F3567" s="17"/>
      <c r="G3567" s="17"/>
    </row>
    <row r="3568" spans="4:7">
      <c r="D3568" s="16"/>
      <c r="E3568" s="17"/>
      <c r="F3568" s="17"/>
      <c r="G3568" s="17"/>
    </row>
    <row r="3569" spans="4:7">
      <c r="D3569" s="16"/>
      <c r="E3569" s="17"/>
      <c r="F3569" s="17"/>
      <c r="G3569" s="17"/>
    </row>
    <row r="3570" spans="4:7">
      <c r="D3570" s="16"/>
      <c r="E3570" s="17"/>
      <c r="F3570" s="17"/>
      <c r="G3570" s="17"/>
    </row>
    <row r="3571" spans="4:7">
      <c r="D3571" s="16"/>
      <c r="E3571" s="17"/>
      <c r="F3571" s="17"/>
      <c r="G3571" s="17"/>
    </row>
    <row r="3572" spans="4:7">
      <c r="D3572" s="16"/>
      <c r="E3572" s="17"/>
      <c r="F3572" s="17"/>
      <c r="G3572" s="17"/>
    </row>
    <row r="3573" spans="4:7">
      <c r="D3573" s="16"/>
      <c r="E3573" s="17"/>
      <c r="F3573" s="17"/>
      <c r="G3573" s="17"/>
    </row>
    <row r="3574" spans="4:7">
      <c r="D3574" s="16"/>
      <c r="E3574" s="17"/>
      <c r="F3574" s="17"/>
      <c r="G3574" s="17"/>
    </row>
    <row r="3575" spans="4:7">
      <c r="D3575" s="16"/>
      <c r="E3575" s="17"/>
      <c r="F3575" s="17"/>
      <c r="G3575" s="17"/>
    </row>
    <row r="3576" spans="4:7">
      <c r="D3576" s="16"/>
      <c r="E3576" s="17"/>
      <c r="F3576" s="17"/>
      <c r="G3576" s="17"/>
    </row>
    <row r="3577" spans="4:7">
      <c r="D3577" s="16"/>
      <c r="E3577" s="17"/>
      <c r="F3577" s="17"/>
      <c r="G3577" s="17"/>
    </row>
    <row r="3578" spans="4:7">
      <c r="D3578" s="16"/>
      <c r="E3578" s="17"/>
      <c r="F3578" s="17"/>
      <c r="G3578" s="17"/>
    </row>
    <row r="3579" spans="4:7">
      <c r="D3579" s="16"/>
      <c r="E3579" s="17"/>
      <c r="F3579" s="17"/>
      <c r="G3579" s="17"/>
    </row>
    <row r="3580" spans="4:7">
      <c r="D3580" s="16"/>
      <c r="E3580" s="17"/>
      <c r="F3580" s="17"/>
      <c r="G3580" s="17"/>
    </row>
    <row r="3581" spans="4:7">
      <c r="D3581" s="16"/>
      <c r="E3581" s="17"/>
      <c r="F3581" s="17"/>
      <c r="G3581" s="17"/>
    </row>
    <row r="3582" spans="4:7">
      <c r="D3582" s="16"/>
      <c r="E3582" s="17"/>
      <c r="F3582" s="17"/>
      <c r="G3582" s="17"/>
    </row>
    <row r="3583" spans="4:7">
      <c r="D3583" s="16"/>
      <c r="E3583" s="17"/>
      <c r="F3583" s="17"/>
      <c r="G3583" s="17"/>
    </row>
    <row r="3584" spans="4:7">
      <c r="D3584" s="16"/>
      <c r="E3584" s="17"/>
      <c r="F3584" s="17"/>
      <c r="G3584" s="17"/>
    </row>
    <row r="3585" spans="4:7">
      <c r="D3585" s="16"/>
      <c r="E3585" s="17"/>
      <c r="F3585" s="17"/>
      <c r="G3585" s="17"/>
    </row>
    <row r="3586" spans="4:7">
      <c r="D3586" s="16"/>
      <c r="E3586" s="17"/>
      <c r="F3586" s="17"/>
      <c r="G3586" s="17"/>
    </row>
    <row r="3587" spans="4:7">
      <c r="D3587" s="16"/>
      <c r="E3587" s="17"/>
      <c r="F3587" s="17"/>
      <c r="G3587" s="17"/>
    </row>
    <row r="3588" spans="4:7">
      <c r="D3588" s="16"/>
      <c r="E3588" s="17"/>
      <c r="F3588" s="17"/>
      <c r="G3588" s="17"/>
    </row>
    <row r="3589" spans="4:7">
      <c r="D3589" s="16"/>
      <c r="E3589" s="17"/>
      <c r="F3589" s="17"/>
      <c r="G3589" s="17"/>
    </row>
    <row r="3590" spans="4:7">
      <c r="D3590" s="16"/>
      <c r="E3590" s="17"/>
      <c r="F3590" s="17"/>
      <c r="G3590" s="17"/>
    </row>
    <row r="3591" spans="4:7">
      <c r="D3591" s="16"/>
      <c r="E3591" s="17"/>
      <c r="F3591" s="17"/>
      <c r="G3591" s="17"/>
    </row>
    <row r="3592" spans="4:7">
      <c r="D3592" s="16"/>
      <c r="E3592" s="17"/>
      <c r="F3592" s="17"/>
      <c r="G3592" s="17"/>
    </row>
    <row r="3593" spans="4:7">
      <c r="D3593" s="16"/>
      <c r="E3593" s="17"/>
      <c r="F3593" s="17"/>
      <c r="G3593" s="17"/>
    </row>
    <row r="3594" spans="4:7">
      <c r="D3594" s="16"/>
      <c r="E3594" s="17"/>
      <c r="F3594" s="17"/>
      <c r="G3594" s="17"/>
    </row>
    <row r="3595" spans="4:7">
      <c r="D3595" s="16"/>
      <c r="E3595" s="17"/>
      <c r="F3595" s="17"/>
      <c r="G3595" s="17"/>
    </row>
    <row r="3596" spans="4:7">
      <c r="D3596" s="16"/>
      <c r="E3596" s="17"/>
      <c r="F3596" s="17"/>
      <c r="G3596" s="17"/>
    </row>
    <row r="3597" spans="4:7">
      <c r="D3597" s="16"/>
      <c r="E3597" s="17"/>
      <c r="F3597" s="17"/>
      <c r="G3597" s="17"/>
    </row>
    <row r="3598" spans="4:7">
      <c r="D3598" s="16"/>
      <c r="E3598" s="17"/>
      <c r="F3598" s="17"/>
      <c r="G3598" s="17"/>
    </row>
    <row r="3599" spans="4:7">
      <c r="D3599" s="16"/>
      <c r="E3599" s="17"/>
      <c r="F3599" s="17"/>
      <c r="G3599" s="17"/>
    </row>
    <row r="3600" spans="4:7">
      <c r="D3600" s="16"/>
      <c r="E3600" s="17"/>
      <c r="F3600" s="17"/>
      <c r="G3600" s="17"/>
    </row>
    <row r="3601" spans="4:7">
      <c r="D3601" s="16"/>
      <c r="E3601" s="17"/>
      <c r="F3601" s="17"/>
      <c r="G3601" s="17"/>
    </row>
    <row r="3602" spans="4:7">
      <c r="D3602" s="16"/>
      <c r="E3602" s="17"/>
      <c r="F3602" s="17"/>
      <c r="G3602" s="17"/>
    </row>
    <row r="3603" spans="4:7">
      <c r="D3603" s="16"/>
      <c r="E3603" s="17"/>
      <c r="F3603" s="17"/>
      <c r="G3603" s="17"/>
    </row>
    <row r="3604" spans="4:7">
      <c r="D3604" s="16"/>
      <c r="E3604" s="17"/>
      <c r="F3604" s="17"/>
      <c r="G3604" s="17"/>
    </row>
    <row r="3605" spans="4:7">
      <c r="D3605" s="16"/>
      <c r="E3605" s="17"/>
      <c r="F3605" s="17"/>
      <c r="G3605" s="17"/>
    </row>
    <row r="3606" spans="4:7">
      <c r="D3606" s="16"/>
      <c r="E3606" s="17"/>
      <c r="F3606" s="17"/>
      <c r="G3606" s="17"/>
    </row>
    <row r="3607" spans="4:7">
      <c r="D3607" s="16"/>
      <c r="E3607" s="17"/>
      <c r="F3607" s="17"/>
      <c r="G3607" s="17"/>
    </row>
    <row r="3608" spans="4:7">
      <c r="D3608" s="16"/>
      <c r="E3608" s="17"/>
      <c r="F3608" s="17"/>
      <c r="G3608" s="17"/>
    </row>
    <row r="3609" spans="4:7">
      <c r="D3609" s="16"/>
      <c r="E3609" s="17"/>
      <c r="F3609" s="17"/>
      <c r="G3609" s="17"/>
    </row>
    <row r="3610" spans="4:7">
      <c r="D3610" s="16"/>
      <c r="E3610" s="17"/>
      <c r="F3610" s="17"/>
      <c r="G3610" s="17"/>
    </row>
    <row r="3611" spans="4:7">
      <c r="D3611" s="16"/>
      <c r="E3611" s="17"/>
      <c r="F3611" s="17"/>
      <c r="G3611" s="17"/>
    </row>
    <row r="3612" spans="4:7">
      <c r="D3612" s="16"/>
      <c r="E3612" s="17"/>
      <c r="F3612" s="17"/>
      <c r="G3612" s="17"/>
    </row>
    <row r="3613" spans="4:7">
      <c r="D3613" s="16"/>
      <c r="E3613" s="17"/>
      <c r="F3613" s="17"/>
      <c r="G3613" s="17"/>
    </row>
    <row r="3614" spans="4:7">
      <c r="D3614" s="16"/>
      <c r="E3614" s="17"/>
      <c r="F3614" s="17"/>
      <c r="G3614" s="17"/>
    </row>
    <row r="3615" spans="4:7">
      <c r="D3615" s="16"/>
      <c r="E3615" s="17"/>
      <c r="F3615" s="17"/>
      <c r="G3615" s="17"/>
    </row>
    <row r="3616" spans="4:7">
      <c r="D3616" s="16"/>
      <c r="E3616" s="17"/>
      <c r="F3616" s="17"/>
      <c r="G3616" s="17"/>
    </row>
    <row r="3617" spans="4:7">
      <c r="D3617" s="16"/>
      <c r="E3617" s="17"/>
      <c r="F3617" s="17"/>
      <c r="G3617" s="17"/>
    </row>
    <row r="3618" spans="4:7">
      <c r="D3618" s="16"/>
      <c r="E3618" s="17"/>
      <c r="F3618" s="17"/>
      <c r="G3618" s="17"/>
    </row>
    <row r="3619" spans="4:7">
      <c r="D3619" s="16"/>
      <c r="E3619" s="17"/>
      <c r="F3619" s="17"/>
      <c r="G3619" s="17"/>
    </row>
    <row r="3620" spans="4:7">
      <c r="D3620" s="16"/>
      <c r="E3620" s="17"/>
      <c r="F3620" s="17"/>
      <c r="G3620" s="17"/>
    </row>
    <row r="3621" spans="4:7">
      <c r="D3621" s="16"/>
      <c r="E3621" s="17"/>
      <c r="F3621" s="17"/>
      <c r="G3621" s="17"/>
    </row>
    <row r="3622" spans="4:7">
      <c r="D3622" s="16"/>
      <c r="E3622" s="17"/>
      <c r="F3622" s="17"/>
      <c r="G3622" s="17"/>
    </row>
    <row r="3623" spans="4:7">
      <c r="D3623" s="16"/>
      <c r="E3623" s="17"/>
      <c r="F3623" s="17"/>
      <c r="G3623" s="17"/>
    </row>
    <row r="3624" spans="4:7">
      <c r="D3624" s="16"/>
      <c r="E3624" s="17"/>
      <c r="F3624" s="17"/>
      <c r="G3624" s="17"/>
    </row>
    <row r="3625" spans="4:7">
      <c r="D3625" s="16"/>
      <c r="E3625" s="17"/>
      <c r="F3625" s="17"/>
      <c r="G3625" s="17"/>
    </row>
    <row r="3626" spans="4:7">
      <c r="D3626" s="16"/>
      <c r="E3626" s="17"/>
      <c r="F3626" s="17"/>
      <c r="G3626" s="17"/>
    </row>
    <row r="3627" spans="4:7">
      <c r="D3627" s="16"/>
      <c r="E3627" s="17"/>
      <c r="F3627" s="17"/>
      <c r="G3627" s="17"/>
    </row>
    <row r="3628" spans="4:7">
      <c r="D3628" s="16"/>
      <c r="E3628" s="17"/>
      <c r="F3628" s="17"/>
      <c r="G3628" s="17"/>
    </row>
    <row r="3629" spans="4:7">
      <c r="D3629" s="16"/>
      <c r="E3629" s="17"/>
      <c r="F3629" s="17"/>
      <c r="G3629" s="17"/>
    </row>
    <row r="3630" spans="4:7">
      <c r="D3630" s="16"/>
      <c r="E3630" s="17"/>
      <c r="F3630" s="17"/>
      <c r="G3630" s="17"/>
    </row>
    <row r="3631" spans="4:7">
      <c r="D3631" s="16"/>
      <c r="E3631" s="17"/>
      <c r="F3631" s="17"/>
      <c r="G3631" s="17"/>
    </row>
    <row r="3632" spans="4:7">
      <c r="D3632" s="16"/>
      <c r="E3632" s="17"/>
      <c r="F3632" s="17"/>
      <c r="G3632" s="17"/>
    </row>
    <row r="3633" spans="4:7">
      <c r="D3633" s="16"/>
      <c r="E3633" s="17"/>
      <c r="F3633" s="17"/>
      <c r="G3633" s="17"/>
    </row>
    <row r="3634" spans="4:7">
      <c r="D3634" s="16"/>
      <c r="E3634" s="17"/>
      <c r="F3634" s="17"/>
      <c r="G3634" s="17"/>
    </row>
    <row r="3635" spans="4:7">
      <c r="D3635" s="16"/>
      <c r="E3635" s="17"/>
      <c r="F3635" s="17"/>
      <c r="G3635" s="17"/>
    </row>
    <row r="3636" spans="4:7">
      <c r="D3636" s="16"/>
      <c r="E3636" s="17"/>
      <c r="F3636" s="17"/>
      <c r="G3636" s="17"/>
    </row>
    <row r="3637" spans="4:7">
      <c r="D3637" s="16"/>
      <c r="E3637" s="17"/>
      <c r="F3637" s="17"/>
      <c r="G3637" s="17"/>
    </row>
    <row r="3638" spans="4:7">
      <c r="D3638" s="16"/>
      <c r="E3638" s="17"/>
      <c r="F3638" s="17"/>
      <c r="G3638" s="17"/>
    </row>
    <row r="3639" spans="4:7">
      <c r="D3639" s="16"/>
      <c r="E3639" s="17"/>
      <c r="F3639" s="17"/>
      <c r="G3639" s="17"/>
    </row>
    <row r="3640" spans="4:7">
      <c r="D3640" s="16"/>
      <c r="E3640" s="17"/>
      <c r="F3640" s="17"/>
      <c r="G3640" s="17"/>
    </row>
    <row r="3641" spans="4:7">
      <c r="D3641" s="16"/>
      <c r="E3641" s="17"/>
      <c r="F3641" s="17"/>
      <c r="G3641" s="17"/>
    </row>
    <row r="3642" spans="4:7">
      <c r="D3642" s="16"/>
      <c r="E3642" s="17"/>
      <c r="F3642" s="17"/>
      <c r="G3642" s="17"/>
    </row>
    <row r="3643" spans="4:7">
      <c r="D3643" s="16"/>
      <c r="E3643" s="17"/>
      <c r="F3643" s="17"/>
      <c r="G3643" s="17"/>
    </row>
    <row r="3644" spans="4:7">
      <c r="D3644" s="16"/>
      <c r="E3644" s="17"/>
      <c r="F3644" s="17"/>
      <c r="G3644" s="17"/>
    </row>
    <row r="3645" spans="4:7">
      <c r="D3645" s="16"/>
      <c r="E3645" s="17"/>
      <c r="F3645" s="17"/>
      <c r="G3645" s="17"/>
    </row>
    <row r="3646" spans="4:7">
      <c r="D3646" s="16"/>
      <c r="E3646" s="17"/>
      <c r="F3646" s="17"/>
      <c r="G3646" s="17"/>
    </row>
    <row r="3647" spans="4:7">
      <c r="D3647" s="16"/>
      <c r="E3647" s="17"/>
      <c r="F3647" s="17"/>
      <c r="G3647" s="17"/>
    </row>
    <row r="3648" spans="4:7">
      <c r="D3648" s="16"/>
      <c r="E3648" s="17"/>
      <c r="F3648" s="17"/>
      <c r="G3648" s="17"/>
    </row>
    <row r="3649" spans="4:7">
      <c r="D3649" s="16"/>
      <c r="E3649" s="17"/>
      <c r="F3649" s="17"/>
      <c r="G3649" s="17"/>
    </row>
    <row r="3650" spans="4:7">
      <c r="D3650" s="16"/>
      <c r="E3650" s="17"/>
      <c r="F3650" s="17"/>
      <c r="G3650" s="17"/>
    </row>
    <row r="3651" spans="4:7">
      <c r="D3651" s="16"/>
      <c r="E3651" s="17"/>
      <c r="F3651" s="17"/>
      <c r="G3651" s="17"/>
    </row>
    <row r="3652" spans="4:7">
      <c r="D3652" s="16"/>
      <c r="E3652" s="17"/>
      <c r="F3652" s="17"/>
      <c r="G3652" s="17"/>
    </row>
    <row r="3653" spans="4:7">
      <c r="D3653" s="16"/>
      <c r="E3653" s="17"/>
      <c r="F3653" s="17"/>
      <c r="G3653" s="17"/>
    </row>
    <row r="3654" spans="4:7">
      <c r="D3654" s="16"/>
      <c r="E3654" s="17"/>
      <c r="F3654" s="17"/>
      <c r="G3654" s="17"/>
    </row>
    <row r="3655" spans="4:7">
      <c r="D3655" s="16"/>
      <c r="E3655" s="17"/>
      <c r="F3655" s="17"/>
      <c r="G3655" s="17"/>
    </row>
    <row r="3656" spans="4:7">
      <c r="D3656" s="16"/>
      <c r="E3656" s="17"/>
      <c r="F3656" s="17"/>
      <c r="G3656" s="17"/>
    </row>
    <row r="3657" spans="4:7">
      <c r="D3657" s="16"/>
      <c r="E3657" s="17"/>
      <c r="F3657" s="17"/>
      <c r="G3657" s="17"/>
    </row>
    <row r="3658" spans="4:7">
      <c r="D3658" s="16"/>
      <c r="E3658" s="17"/>
      <c r="F3658" s="17"/>
      <c r="G3658" s="17"/>
    </row>
    <row r="3659" spans="4:7">
      <c r="D3659" s="16"/>
      <c r="E3659" s="17"/>
      <c r="F3659" s="17"/>
      <c r="G3659" s="17"/>
    </row>
    <row r="3660" spans="4:7">
      <c r="D3660" s="16"/>
      <c r="E3660" s="17"/>
      <c r="F3660" s="17"/>
      <c r="G3660" s="17"/>
    </row>
    <row r="3661" spans="4:7">
      <c r="D3661" s="16"/>
      <c r="E3661" s="17"/>
      <c r="F3661" s="17"/>
      <c r="G3661" s="17"/>
    </row>
    <row r="3662" spans="4:7">
      <c r="D3662" s="16"/>
      <c r="E3662" s="17"/>
      <c r="F3662" s="17"/>
      <c r="G3662" s="17"/>
    </row>
    <row r="3663" spans="4:7">
      <c r="D3663" s="16"/>
      <c r="E3663" s="17"/>
      <c r="F3663" s="17"/>
      <c r="G3663" s="17"/>
    </row>
    <row r="3664" spans="4:7">
      <c r="D3664" s="16"/>
      <c r="E3664" s="17"/>
      <c r="F3664" s="17"/>
      <c r="G3664" s="17"/>
    </row>
    <row r="3665" spans="4:7">
      <c r="D3665" s="16"/>
      <c r="E3665" s="17"/>
      <c r="F3665" s="17"/>
      <c r="G3665" s="17"/>
    </row>
    <row r="3666" spans="4:7">
      <c r="D3666" s="16"/>
      <c r="E3666" s="17"/>
      <c r="F3666" s="17"/>
      <c r="G3666" s="17"/>
    </row>
    <row r="3667" spans="4:7">
      <c r="D3667" s="16"/>
      <c r="E3667" s="17"/>
      <c r="F3667" s="17"/>
      <c r="G3667" s="17"/>
    </row>
    <row r="3668" spans="4:7">
      <c r="D3668" s="16"/>
      <c r="E3668" s="17"/>
      <c r="F3668" s="17"/>
      <c r="G3668" s="17"/>
    </row>
    <row r="3669" spans="4:7">
      <c r="D3669" s="16"/>
      <c r="E3669" s="17"/>
      <c r="F3669" s="17"/>
      <c r="G3669" s="17"/>
    </row>
    <row r="3670" spans="4:7">
      <c r="D3670" s="16"/>
      <c r="E3670" s="17"/>
      <c r="F3670" s="17"/>
      <c r="G3670" s="17"/>
    </row>
    <row r="3671" spans="4:7">
      <c r="D3671" s="16"/>
      <c r="E3671" s="17"/>
      <c r="F3671" s="17"/>
      <c r="G3671" s="17"/>
    </row>
    <row r="3672" spans="4:7">
      <c r="D3672" s="16"/>
      <c r="E3672" s="17"/>
      <c r="F3672" s="17"/>
      <c r="G3672" s="17"/>
    </row>
    <row r="3673" spans="4:7">
      <c r="D3673" s="16"/>
      <c r="E3673" s="17"/>
      <c r="F3673" s="17"/>
      <c r="G3673" s="17"/>
    </row>
    <row r="3674" spans="4:7">
      <c r="D3674" s="16"/>
      <c r="E3674" s="17"/>
      <c r="F3674" s="17"/>
      <c r="G3674" s="17"/>
    </row>
    <row r="3675" spans="4:7">
      <c r="D3675" s="16"/>
      <c r="E3675" s="17"/>
      <c r="F3675" s="17"/>
      <c r="G3675" s="17"/>
    </row>
    <row r="3676" spans="4:7">
      <c r="D3676" s="16"/>
      <c r="E3676" s="17"/>
      <c r="F3676" s="17"/>
      <c r="G3676" s="17"/>
    </row>
    <row r="3677" spans="4:7">
      <c r="D3677" s="16"/>
      <c r="E3677" s="17"/>
      <c r="F3677" s="17"/>
      <c r="G3677" s="17"/>
    </row>
    <row r="3678" spans="4:7">
      <c r="D3678" s="16"/>
      <c r="E3678" s="17"/>
      <c r="F3678" s="17"/>
      <c r="G3678" s="17"/>
    </row>
    <row r="3679" spans="4:7">
      <c r="D3679" s="16"/>
      <c r="E3679" s="17"/>
      <c r="F3679" s="17"/>
      <c r="G3679" s="17"/>
    </row>
    <row r="3680" spans="4:7">
      <c r="D3680" s="16"/>
      <c r="E3680" s="17"/>
      <c r="F3680" s="17"/>
      <c r="G3680" s="17"/>
    </row>
    <row r="3681" spans="4:7">
      <c r="D3681" s="16"/>
      <c r="E3681" s="17"/>
      <c r="F3681" s="17"/>
      <c r="G3681" s="17"/>
    </row>
    <row r="3682" spans="4:7">
      <c r="D3682" s="16"/>
      <c r="E3682" s="17"/>
      <c r="F3682" s="17"/>
      <c r="G3682" s="17"/>
    </row>
    <row r="3683" spans="4:7">
      <c r="D3683" s="16"/>
      <c r="E3683" s="17"/>
      <c r="F3683" s="17"/>
      <c r="G3683" s="17"/>
    </row>
    <row r="3684" spans="4:7">
      <c r="D3684" s="16"/>
      <c r="E3684" s="17"/>
      <c r="F3684" s="17"/>
      <c r="G3684" s="17"/>
    </row>
    <row r="3685" spans="4:7">
      <c r="D3685" s="16"/>
      <c r="E3685" s="17"/>
      <c r="F3685" s="17"/>
      <c r="G3685" s="17"/>
    </row>
    <row r="3686" spans="4:7">
      <c r="D3686" s="16"/>
      <c r="E3686" s="17"/>
      <c r="F3686" s="17"/>
      <c r="G3686" s="17"/>
    </row>
    <row r="3687" spans="4:7">
      <c r="D3687" s="16"/>
      <c r="E3687" s="17"/>
      <c r="F3687" s="17"/>
      <c r="G3687" s="17"/>
    </row>
    <row r="3688" spans="4:7">
      <c r="D3688" s="16"/>
      <c r="E3688" s="17"/>
      <c r="F3688" s="17"/>
      <c r="G3688" s="17"/>
    </row>
    <row r="3689" spans="4:7">
      <c r="D3689" s="16"/>
      <c r="E3689" s="17"/>
      <c r="F3689" s="17"/>
      <c r="G3689" s="17"/>
    </row>
    <row r="3690" spans="4:7">
      <c r="D3690" s="16"/>
      <c r="E3690" s="17"/>
      <c r="F3690" s="17"/>
      <c r="G3690" s="17"/>
    </row>
    <row r="3691" spans="4:7">
      <c r="D3691" s="16"/>
      <c r="E3691" s="17"/>
      <c r="F3691" s="17"/>
      <c r="G3691" s="17"/>
    </row>
    <row r="3692" spans="4:7">
      <c r="D3692" s="16"/>
      <c r="E3692" s="17"/>
      <c r="F3692" s="17"/>
      <c r="G3692" s="17"/>
    </row>
    <row r="3693" spans="4:7">
      <c r="D3693" s="16"/>
      <c r="E3693" s="17"/>
      <c r="F3693" s="17"/>
      <c r="G3693" s="17"/>
    </row>
    <row r="3694" spans="4:7">
      <c r="D3694" s="16"/>
      <c r="E3694" s="17"/>
      <c r="F3694" s="17"/>
      <c r="G3694" s="17"/>
    </row>
    <row r="3695" spans="4:7">
      <c r="D3695" s="16"/>
      <c r="E3695" s="17"/>
      <c r="F3695" s="17"/>
      <c r="G3695" s="17"/>
    </row>
    <row r="3696" spans="4:7">
      <c r="D3696" s="16"/>
      <c r="E3696" s="17"/>
      <c r="F3696" s="17"/>
      <c r="G3696" s="17"/>
    </row>
    <row r="3697" spans="4:7">
      <c r="D3697" s="16"/>
      <c r="E3697" s="17"/>
      <c r="F3697" s="17"/>
      <c r="G3697" s="17"/>
    </row>
    <row r="3698" spans="4:7">
      <c r="D3698" s="16"/>
      <c r="E3698" s="17"/>
      <c r="F3698" s="17"/>
      <c r="G3698" s="17"/>
    </row>
    <row r="3699" spans="4:7">
      <c r="D3699" s="16"/>
      <c r="E3699" s="17"/>
      <c r="F3699" s="17"/>
      <c r="G3699" s="17"/>
    </row>
    <row r="3700" spans="4:7">
      <c r="D3700" s="16"/>
      <c r="E3700" s="17"/>
      <c r="F3700" s="17"/>
      <c r="G3700" s="17"/>
    </row>
    <row r="3701" spans="4:7">
      <c r="D3701" s="16"/>
      <c r="E3701" s="17"/>
      <c r="F3701" s="17"/>
      <c r="G3701" s="17"/>
    </row>
    <row r="3702" spans="4:7">
      <c r="D3702" s="16"/>
      <c r="E3702" s="17"/>
      <c r="F3702" s="17"/>
      <c r="G3702" s="17"/>
    </row>
    <row r="3703" spans="4:7">
      <c r="D3703" s="16"/>
      <c r="E3703" s="17"/>
      <c r="F3703" s="17"/>
      <c r="G3703" s="17"/>
    </row>
    <row r="3704" spans="4:7">
      <c r="D3704" s="16"/>
      <c r="E3704" s="17"/>
      <c r="F3704" s="17"/>
      <c r="G3704" s="17"/>
    </row>
    <row r="3705" spans="4:7">
      <c r="D3705" s="16"/>
      <c r="E3705" s="17"/>
      <c r="F3705" s="17"/>
      <c r="G3705" s="17"/>
    </row>
    <row r="3706" spans="4:7">
      <c r="D3706" s="16"/>
      <c r="E3706" s="17"/>
      <c r="F3706" s="17"/>
      <c r="G3706" s="17"/>
    </row>
    <row r="3707" spans="4:7">
      <c r="D3707" s="16"/>
      <c r="E3707" s="17"/>
      <c r="F3707" s="17"/>
      <c r="G3707" s="17"/>
    </row>
    <row r="3708" spans="4:7">
      <c r="D3708" s="16"/>
      <c r="E3708" s="17"/>
      <c r="F3708" s="17"/>
      <c r="G3708" s="17"/>
    </row>
    <row r="3709" spans="4:7">
      <c r="D3709" s="16"/>
      <c r="E3709" s="17"/>
      <c r="F3709" s="17"/>
      <c r="G3709" s="17"/>
    </row>
    <row r="3710" spans="4:7">
      <c r="D3710" s="16"/>
      <c r="E3710" s="17"/>
      <c r="F3710" s="17"/>
      <c r="G3710" s="17"/>
    </row>
    <row r="3711" spans="4:7">
      <c r="D3711" s="16"/>
      <c r="E3711" s="17"/>
      <c r="F3711" s="17"/>
      <c r="G3711" s="17"/>
    </row>
    <row r="3712" spans="4:7">
      <c r="D3712" s="16"/>
      <c r="E3712" s="17"/>
      <c r="F3712" s="17"/>
      <c r="G3712" s="17"/>
    </row>
    <row r="3713" spans="4:7">
      <c r="D3713" s="16"/>
      <c r="E3713" s="17"/>
      <c r="F3713" s="17"/>
      <c r="G3713" s="17"/>
    </row>
    <row r="3714" spans="4:7">
      <c r="D3714" s="16"/>
      <c r="E3714" s="17"/>
      <c r="F3714" s="17"/>
      <c r="G3714" s="17"/>
    </row>
    <row r="3715" spans="4:7">
      <c r="D3715" s="16"/>
      <c r="E3715" s="17"/>
      <c r="F3715" s="17"/>
      <c r="G3715" s="17"/>
    </row>
    <row r="3716" spans="4:7">
      <c r="D3716" s="16"/>
      <c r="E3716" s="17"/>
      <c r="F3716" s="17"/>
      <c r="G3716" s="17"/>
    </row>
    <row r="3717" spans="4:7">
      <c r="D3717" s="16"/>
      <c r="E3717" s="17"/>
      <c r="F3717" s="17"/>
      <c r="G3717" s="17"/>
    </row>
    <row r="3718" spans="4:7">
      <c r="D3718" s="16"/>
      <c r="E3718" s="17"/>
      <c r="F3718" s="17"/>
      <c r="G3718" s="17"/>
    </row>
    <row r="3719" spans="4:7">
      <c r="D3719" s="16"/>
      <c r="E3719" s="17"/>
      <c r="F3719" s="17"/>
      <c r="G3719" s="17"/>
    </row>
    <row r="3720" spans="4:7">
      <c r="D3720" s="16"/>
      <c r="E3720" s="17"/>
      <c r="F3720" s="17"/>
      <c r="G3720" s="17"/>
    </row>
    <row r="3721" spans="4:7">
      <c r="D3721" s="16"/>
      <c r="E3721" s="17"/>
      <c r="F3721" s="17"/>
      <c r="G3721" s="17"/>
    </row>
    <row r="3722" spans="4:7">
      <c r="D3722" s="16"/>
      <c r="E3722" s="17"/>
      <c r="F3722" s="17"/>
      <c r="G3722" s="17"/>
    </row>
    <row r="3723" spans="4:7">
      <c r="D3723" s="16"/>
      <c r="E3723" s="17"/>
      <c r="F3723" s="17"/>
      <c r="G3723" s="17"/>
    </row>
    <row r="3724" spans="4:7">
      <c r="D3724" s="16"/>
      <c r="E3724" s="17"/>
      <c r="F3724" s="17"/>
      <c r="G3724" s="17"/>
    </row>
    <row r="3725" spans="4:7">
      <c r="D3725" s="16"/>
      <c r="E3725" s="17"/>
      <c r="F3725" s="17"/>
      <c r="G3725" s="17"/>
    </row>
    <row r="3726" spans="4:7">
      <c r="D3726" s="16"/>
      <c r="E3726" s="17"/>
      <c r="F3726" s="17"/>
      <c r="G3726" s="17"/>
    </row>
    <row r="3727" spans="4:7">
      <c r="D3727" s="16"/>
      <c r="E3727" s="17"/>
      <c r="F3727" s="17"/>
      <c r="G3727" s="17"/>
    </row>
    <row r="3728" spans="4:7">
      <c r="D3728" s="16"/>
      <c r="E3728" s="17"/>
      <c r="F3728" s="17"/>
      <c r="G3728" s="17"/>
    </row>
    <row r="3729" spans="4:7">
      <c r="D3729" s="16"/>
      <c r="E3729" s="17"/>
      <c r="F3729" s="17"/>
      <c r="G3729" s="17"/>
    </row>
    <row r="3730" spans="4:7">
      <c r="D3730" s="16"/>
      <c r="E3730" s="17"/>
      <c r="F3730" s="17"/>
      <c r="G3730" s="17"/>
    </row>
    <row r="3731" spans="4:7">
      <c r="D3731" s="16"/>
      <c r="E3731" s="17"/>
      <c r="F3731" s="17"/>
      <c r="G3731" s="17"/>
    </row>
    <row r="3732" spans="4:7">
      <c r="D3732" s="16"/>
      <c r="E3732" s="17"/>
      <c r="F3732" s="17"/>
      <c r="G3732" s="17"/>
    </row>
    <row r="3733" spans="4:7">
      <c r="D3733" s="16"/>
      <c r="E3733" s="17"/>
      <c r="F3733" s="17"/>
      <c r="G3733" s="17"/>
    </row>
    <row r="3734" spans="4:7">
      <c r="D3734" s="16"/>
      <c r="E3734" s="17"/>
      <c r="F3734" s="17"/>
      <c r="G3734" s="17"/>
    </row>
    <row r="3735" spans="4:7">
      <c r="D3735" s="16"/>
      <c r="E3735" s="17"/>
      <c r="F3735" s="17"/>
      <c r="G3735" s="17"/>
    </row>
    <row r="3736" spans="4:7">
      <c r="D3736" s="16"/>
      <c r="E3736" s="17"/>
      <c r="F3736" s="17"/>
      <c r="G3736" s="17"/>
    </row>
    <row r="3737" spans="4:7">
      <c r="D3737" s="16"/>
      <c r="E3737" s="17"/>
      <c r="F3737" s="17"/>
      <c r="G3737" s="17"/>
    </row>
    <row r="3738" spans="4:7">
      <c r="D3738" s="16"/>
      <c r="E3738" s="17"/>
      <c r="F3738" s="17"/>
      <c r="G3738" s="17"/>
    </row>
    <row r="3739" spans="4:7">
      <c r="D3739" s="16"/>
      <c r="E3739" s="17"/>
      <c r="F3739" s="17"/>
      <c r="G3739" s="17"/>
    </row>
    <row r="3740" spans="4:7">
      <c r="D3740" s="16"/>
      <c r="E3740" s="17"/>
      <c r="F3740" s="17"/>
      <c r="G3740" s="17"/>
    </row>
    <row r="3741" spans="4:7">
      <c r="D3741" s="16"/>
      <c r="E3741" s="17"/>
      <c r="F3741" s="17"/>
      <c r="G3741" s="17"/>
    </row>
    <row r="3742" spans="4:7">
      <c r="D3742" s="16"/>
      <c r="E3742" s="17"/>
      <c r="F3742" s="17"/>
      <c r="G3742" s="17"/>
    </row>
    <row r="3743" spans="4:7">
      <c r="D3743" s="16"/>
      <c r="E3743" s="17"/>
      <c r="F3743" s="17"/>
      <c r="G3743" s="17"/>
    </row>
    <row r="3744" spans="4:7">
      <c r="D3744" s="16"/>
      <c r="E3744" s="17"/>
      <c r="F3744" s="17"/>
      <c r="G3744" s="17"/>
    </row>
    <row r="3745" spans="4:7">
      <c r="D3745" s="16"/>
      <c r="E3745" s="17"/>
      <c r="F3745" s="17"/>
      <c r="G3745" s="17"/>
    </row>
    <row r="3746" spans="4:7">
      <c r="D3746" s="16"/>
      <c r="E3746" s="17"/>
      <c r="F3746" s="17"/>
      <c r="G3746" s="17"/>
    </row>
    <row r="3747" spans="4:7">
      <c r="D3747" s="16"/>
      <c r="E3747" s="17"/>
      <c r="F3747" s="17"/>
      <c r="G3747" s="17"/>
    </row>
    <row r="3748" spans="4:7">
      <c r="D3748" s="16"/>
      <c r="E3748" s="17"/>
      <c r="F3748" s="17"/>
      <c r="G3748" s="17"/>
    </row>
    <row r="3749" spans="4:7">
      <c r="D3749" s="16"/>
      <c r="E3749" s="17"/>
      <c r="F3749" s="17"/>
      <c r="G3749" s="17"/>
    </row>
    <row r="3750" spans="4:7">
      <c r="D3750" s="16"/>
      <c r="E3750" s="17"/>
      <c r="F3750" s="17"/>
      <c r="G3750" s="17"/>
    </row>
    <row r="3751" spans="4:7">
      <c r="D3751" s="16"/>
      <c r="E3751" s="17"/>
      <c r="F3751" s="17"/>
      <c r="G3751" s="17"/>
    </row>
    <row r="3752" spans="4:7">
      <c r="D3752" s="16"/>
      <c r="E3752" s="17"/>
      <c r="F3752" s="17"/>
      <c r="G3752" s="17"/>
    </row>
    <row r="3753" spans="4:7">
      <c r="D3753" s="16"/>
      <c r="E3753" s="17"/>
      <c r="F3753" s="17"/>
      <c r="G3753" s="17"/>
    </row>
    <row r="3754" spans="4:7">
      <c r="D3754" s="16"/>
      <c r="E3754" s="17"/>
      <c r="F3754" s="17"/>
      <c r="G3754" s="17"/>
    </row>
    <row r="3755" spans="4:7">
      <c r="D3755" s="16"/>
      <c r="E3755" s="17"/>
      <c r="F3755" s="17"/>
      <c r="G3755" s="17"/>
    </row>
    <row r="3756" spans="4:7">
      <c r="D3756" s="16"/>
      <c r="E3756" s="17"/>
      <c r="F3756" s="17"/>
      <c r="G3756" s="17"/>
    </row>
    <row r="3757" spans="4:7">
      <c r="D3757" s="16"/>
      <c r="E3757" s="17"/>
      <c r="F3757" s="17"/>
      <c r="G3757" s="17"/>
    </row>
    <row r="3758" spans="4:7">
      <c r="D3758" s="16"/>
      <c r="E3758" s="17"/>
      <c r="F3758" s="17"/>
      <c r="G3758" s="17"/>
    </row>
    <row r="3759" spans="4:7">
      <c r="D3759" s="16"/>
      <c r="E3759" s="17"/>
      <c r="F3759" s="17"/>
      <c r="G3759" s="17"/>
    </row>
    <row r="3760" spans="4:7">
      <c r="D3760" s="16"/>
      <c r="E3760" s="17"/>
      <c r="F3760" s="17"/>
      <c r="G3760" s="17"/>
    </row>
    <row r="3761" spans="4:7">
      <c r="D3761" s="16"/>
      <c r="E3761" s="17"/>
      <c r="F3761" s="17"/>
      <c r="G3761" s="17"/>
    </row>
    <row r="3762" spans="4:7">
      <c r="D3762" s="16"/>
      <c r="E3762" s="17"/>
      <c r="F3762" s="17"/>
      <c r="G3762" s="17"/>
    </row>
    <row r="3763" spans="4:7">
      <c r="D3763" s="16"/>
      <c r="E3763" s="17"/>
      <c r="F3763" s="17"/>
      <c r="G3763" s="17"/>
    </row>
    <row r="3764" spans="4:7">
      <c r="D3764" s="16"/>
      <c r="E3764" s="17"/>
      <c r="F3764" s="17"/>
      <c r="G3764" s="17"/>
    </row>
    <row r="3765" spans="4:7">
      <c r="D3765" s="16"/>
      <c r="E3765" s="17"/>
      <c r="F3765" s="17"/>
      <c r="G3765" s="17"/>
    </row>
    <row r="3766" spans="4:7">
      <c r="D3766" s="16"/>
      <c r="E3766" s="17"/>
      <c r="F3766" s="17"/>
      <c r="G3766" s="17"/>
    </row>
    <row r="3767" spans="4:7">
      <c r="D3767" s="16"/>
      <c r="E3767" s="17"/>
      <c r="F3767" s="17"/>
      <c r="G3767" s="17"/>
    </row>
    <row r="3768" spans="4:7">
      <c r="D3768" s="16"/>
      <c r="E3768" s="17"/>
      <c r="F3768" s="17"/>
      <c r="G3768" s="17"/>
    </row>
    <row r="3769" spans="4:7">
      <c r="D3769" s="16"/>
      <c r="E3769" s="17"/>
      <c r="F3769" s="17"/>
      <c r="G3769" s="17"/>
    </row>
    <row r="3770" spans="4:7">
      <c r="D3770" s="16"/>
      <c r="E3770" s="17"/>
      <c r="F3770" s="17"/>
      <c r="G3770" s="17"/>
    </row>
    <row r="3771" spans="4:7">
      <c r="D3771" s="16"/>
      <c r="E3771" s="17"/>
      <c r="F3771" s="17"/>
      <c r="G3771" s="17"/>
    </row>
    <row r="3772" spans="4:7">
      <c r="D3772" s="16"/>
      <c r="E3772" s="17"/>
      <c r="F3772" s="17"/>
      <c r="G3772" s="17"/>
    </row>
    <row r="3773" spans="4:7">
      <c r="D3773" s="16"/>
      <c r="E3773" s="17"/>
      <c r="F3773" s="17"/>
      <c r="G3773" s="17"/>
    </row>
    <row r="3774" spans="4:7">
      <c r="D3774" s="16"/>
      <c r="E3774" s="17"/>
      <c r="F3774" s="17"/>
      <c r="G3774" s="17"/>
    </row>
    <row r="3775" spans="4:7">
      <c r="D3775" s="16"/>
      <c r="E3775" s="17"/>
      <c r="F3775" s="17"/>
      <c r="G3775" s="17"/>
    </row>
    <row r="3776" spans="4:7">
      <c r="D3776" s="16"/>
      <c r="E3776" s="17"/>
      <c r="F3776" s="17"/>
      <c r="G3776" s="17"/>
    </row>
    <row r="3777" spans="4:7">
      <c r="D3777" s="16"/>
      <c r="E3777" s="17"/>
      <c r="F3777" s="17"/>
      <c r="G3777" s="17"/>
    </row>
    <row r="3778" spans="4:7">
      <c r="D3778" s="16"/>
      <c r="E3778" s="17"/>
      <c r="F3778" s="17"/>
      <c r="G3778" s="17"/>
    </row>
    <row r="3779" spans="4:7">
      <c r="D3779" s="16"/>
      <c r="E3779" s="17"/>
      <c r="F3779" s="17"/>
      <c r="G3779" s="17"/>
    </row>
    <row r="3780" spans="4:7">
      <c r="D3780" s="16"/>
      <c r="E3780" s="17"/>
      <c r="F3780" s="17"/>
      <c r="G3780" s="17"/>
    </row>
    <row r="3781" spans="4:7">
      <c r="D3781" s="16"/>
      <c r="E3781" s="17"/>
      <c r="F3781" s="17"/>
      <c r="G3781" s="17"/>
    </row>
    <row r="3782" spans="4:7">
      <c r="D3782" s="16"/>
      <c r="E3782" s="17"/>
      <c r="F3782" s="17"/>
      <c r="G3782" s="17"/>
    </row>
    <row r="3783" spans="4:7">
      <c r="D3783" s="16"/>
      <c r="E3783" s="17"/>
      <c r="F3783" s="17"/>
      <c r="G3783" s="17"/>
    </row>
    <row r="3784" spans="4:7">
      <c r="D3784" s="16"/>
      <c r="E3784" s="17"/>
      <c r="F3784" s="17"/>
      <c r="G3784" s="17"/>
    </row>
    <row r="3785" spans="4:7">
      <c r="D3785" s="16"/>
      <c r="E3785" s="17"/>
      <c r="F3785" s="17"/>
      <c r="G3785" s="17"/>
    </row>
    <row r="3786" spans="4:7">
      <c r="D3786" s="16"/>
      <c r="E3786" s="17"/>
      <c r="F3786" s="17"/>
      <c r="G3786" s="17"/>
    </row>
    <row r="3787" spans="4:7">
      <c r="D3787" s="16"/>
      <c r="E3787" s="17"/>
      <c r="F3787" s="17"/>
      <c r="G3787" s="17"/>
    </row>
    <row r="3788" spans="4:7">
      <c r="D3788" s="16"/>
      <c r="E3788" s="17"/>
      <c r="F3788" s="17"/>
      <c r="G3788" s="17"/>
    </row>
    <row r="3789" spans="4:7">
      <c r="D3789" s="16"/>
      <c r="E3789" s="17"/>
      <c r="F3789" s="17"/>
      <c r="G3789" s="17"/>
    </row>
    <row r="3790" spans="4:7">
      <c r="D3790" s="16"/>
      <c r="E3790" s="17"/>
      <c r="F3790" s="17"/>
      <c r="G3790" s="17"/>
    </row>
    <row r="3791" spans="4:7">
      <c r="D3791" s="16"/>
      <c r="E3791" s="17"/>
      <c r="F3791" s="17"/>
      <c r="G3791" s="17"/>
    </row>
    <row r="3792" spans="4:7">
      <c r="D3792" s="16"/>
      <c r="E3792" s="17"/>
      <c r="F3792" s="17"/>
      <c r="G3792" s="17"/>
    </row>
    <row r="3793" spans="4:7">
      <c r="D3793" s="16"/>
      <c r="E3793" s="17"/>
      <c r="F3793" s="17"/>
      <c r="G3793" s="17"/>
    </row>
    <row r="3794" spans="4:7">
      <c r="D3794" s="16"/>
      <c r="E3794" s="17"/>
      <c r="F3794" s="17"/>
      <c r="G3794" s="17"/>
    </row>
    <row r="3795" spans="4:7">
      <c r="D3795" s="16"/>
      <c r="E3795" s="17"/>
      <c r="F3795" s="17"/>
      <c r="G3795" s="17"/>
    </row>
    <row r="3796" spans="4:7">
      <c r="D3796" s="16"/>
      <c r="E3796" s="17"/>
      <c r="F3796" s="17"/>
      <c r="G3796" s="17"/>
    </row>
    <row r="3797" spans="4:7">
      <c r="D3797" s="16"/>
      <c r="E3797" s="17"/>
      <c r="F3797" s="17"/>
      <c r="G3797" s="17"/>
    </row>
    <row r="3798" spans="4:7">
      <c r="D3798" s="16"/>
      <c r="E3798" s="17"/>
      <c r="F3798" s="17"/>
      <c r="G3798" s="17"/>
    </row>
    <row r="3799" spans="4:7">
      <c r="D3799" s="16"/>
      <c r="E3799" s="17"/>
      <c r="F3799" s="17"/>
      <c r="G3799" s="17"/>
    </row>
    <row r="3800" spans="4:7">
      <c r="D3800" s="16"/>
      <c r="E3800" s="17"/>
      <c r="F3800" s="17"/>
      <c r="G3800" s="17"/>
    </row>
    <row r="3801" spans="4:7">
      <c r="D3801" s="16"/>
      <c r="E3801" s="17"/>
      <c r="F3801" s="17"/>
      <c r="G3801" s="17"/>
    </row>
    <row r="3802" spans="4:7">
      <c r="D3802" s="16"/>
      <c r="E3802" s="17"/>
      <c r="F3802" s="17"/>
      <c r="G3802" s="17"/>
    </row>
    <row r="3803" spans="4:7">
      <c r="D3803" s="16"/>
      <c r="E3803" s="17"/>
      <c r="F3803" s="17"/>
      <c r="G3803" s="17"/>
    </row>
    <row r="3804" spans="4:7">
      <c r="D3804" s="16"/>
      <c r="E3804" s="17"/>
      <c r="F3804" s="17"/>
      <c r="G3804" s="17"/>
    </row>
    <row r="3805" spans="4:7">
      <c r="D3805" s="16"/>
      <c r="E3805" s="17"/>
      <c r="F3805" s="17"/>
      <c r="G3805" s="17"/>
    </row>
    <row r="3806" spans="4:7">
      <c r="D3806" s="16"/>
      <c r="E3806" s="17"/>
      <c r="F3806" s="17"/>
      <c r="G3806" s="17"/>
    </row>
    <row r="3807" spans="4:7">
      <c r="D3807" s="16"/>
      <c r="E3807" s="17"/>
      <c r="F3807" s="17"/>
      <c r="G3807" s="17"/>
    </row>
    <row r="3808" spans="4:7">
      <c r="D3808" s="16"/>
      <c r="E3808" s="17"/>
      <c r="F3808" s="17"/>
      <c r="G3808" s="17"/>
    </row>
    <row r="3809" spans="4:7">
      <c r="D3809" s="16"/>
      <c r="E3809" s="17"/>
      <c r="F3809" s="17"/>
      <c r="G3809" s="17"/>
    </row>
    <row r="3810" spans="4:7">
      <c r="D3810" s="16"/>
      <c r="E3810" s="17"/>
      <c r="F3810" s="17"/>
      <c r="G3810" s="17"/>
    </row>
    <row r="3811" spans="4:7">
      <c r="D3811" s="16"/>
      <c r="E3811" s="17"/>
      <c r="F3811" s="17"/>
      <c r="G3811" s="17"/>
    </row>
    <row r="3812" spans="4:7">
      <c r="D3812" s="16"/>
      <c r="E3812" s="17"/>
      <c r="F3812" s="17"/>
      <c r="G3812" s="17"/>
    </row>
    <row r="3813" spans="4:7">
      <c r="D3813" s="16"/>
      <c r="E3813" s="17"/>
      <c r="F3813" s="17"/>
      <c r="G3813" s="17"/>
    </row>
    <row r="3814" spans="4:7">
      <c r="D3814" s="16"/>
      <c r="E3814" s="17"/>
      <c r="F3814" s="17"/>
      <c r="G3814" s="17"/>
    </row>
    <row r="3815" spans="4:7">
      <c r="D3815" s="16"/>
      <c r="E3815" s="17"/>
      <c r="F3815" s="17"/>
      <c r="G3815" s="17"/>
    </row>
    <row r="3816" spans="4:7">
      <c r="D3816" s="16"/>
      <c r="E3816" s="17"/>
      <c r="F3816" s="17"/>
      <c r="G3816" s="17"/>
    </row>
    <row r="3817" spans="4:7">
      <c r="D3817" s="16"/>
      <c r="E3817" s="17"/>
      <c r="F3817" s="17"/>
      <c r="G3817" s="17"/>
    </row>
    <row r="3818" spans="4:7">
      <c r="D3818" s="16"/>
      <c r="E3818" s="17"/>
      <c r="F3818" s="17"/>
      <c r="G3818" s="17"/>
    </row>
    <row r="3819" spans="4:7">
      <c r="D3819" s="16"/>
      <c r="E3819" s="17"/>
      <c r="F3819" s="17"/>
      <c r="G3819" s="17"/>
    </row>
    <row r="3820" spans="4:7">
      <c r="D3820" s="16"/>
      <c r="E3820" s="17"/>
      <c r="F3820" s="17"/>
      <c r="G3820" s="17"/>
    </row>
    <row r="3821" spans="4:7">
      <c r="D3821" s="16"/>
      <c r="E3821" s="17"/>
      <c r="F3821" s="17"/>
      <c r="G3821" s="17"/>
    </row>
    <row r="3822" spans="4:7">
      <c r="D3822" s="16"/>
      <c r="E3822" s="17"/>
      <c r="F3822" s="17"/>
      <c r="G3822" s="17"/>
    </row>
    <row r="3823" spans="4:7">
      <c r="D3823" s="16"/>
      <c r="E3823" s="17"/>
      <c r="F3823" s="17"/>
      <c r="G3823" s="17"/>
    </row>
    <row r="3824" spans="4:7">
      <c r="D3824" s="16"/>
      <c r="E3824" s="17"/>
      <c r="F3824" s="17"/>
      <c r="G3824" s="17"/>
    </row>
    <row r="3825" spans="4:7">
      <c r="D3825" s="16"/>
      <c r="E3825" s="17"/>
      <c r="F3825" s="17"/>
      <c r="G3825" s="17"/>
    </row>
    <row r="3826" spans="4:7">
      <c r="D3826" s="16"/>
      <c r="E3826" s="17"/>
      <c r="F3826" s="17"/>
      <c r="G3826" s="17"/>
    </row>
    <row r="3827" spans="4:7">
      <c r="D3827" s="16"/>
      <c r="E3827" s="17"/>
      <c r="F3827" s="17"/>
      <c r="G3827" s="17"/>
    </row>
    <row r="3828" spans="4:7">
      <c r="D3828" s="16"/>
      <c r="E3828" s="17"/>
      <c r="F3828" s="17"/>
      <c r="G3828" s="17"/>
    </row>
    <row r="3829" spans="4:7">
      <c r="D3829" s="16"/>
      <c r="E3829" s="17"/>
      <c r="F3829" s="17"/>
      <c r="G3829" s="17"/>
    </row>
    <row r="3830" spans="4:7">
      <c r="D3830" s="16"/>
      <c r="E3830" s="17"/>
      <c r="F3830" s="17"/>
      <c r="G3830" s="17"/>
    </row>
    <row r="3831" spans="4:7">
      <c r="D3831" s="16"/>
      <c r="E3831" s="17"/>
      <c r="F3831" s="17"/>
      <c r="G3831" s="17"/>
    </row>
    <row r="3832" spans="4:7">
      <c r="D3832" s="16"/>
      <c r="E3832" s="17"/>
      <c r="F3832" s="17"/>
      <c r="G3832" s="17"/>
    </row>
    <row r="3833" spans="4:7">
      <c r="D3833" s="16"/>
      <c r="E3833" s="17"/>
      <c r="F3833" s="17"/>
      <c r="G3833" s="17"/>
    </row>
    <row r="3834" spans="4:7">
      <c r="D3834" s="16"/>
      <c r="E3834" s="17"/>
      <c r="F3834" s="17"/>
      <c r="G3834" s="17"/>
    </row>
    <row r="3835" spans="4:7">
      <c r="D3835" s="16"/>
      <c r="E3835" s="17"/>
      <c r="F3835" s="17"/>
      <c r="G3835" s="17"/>
    </row>
    <row r="3836" spans="4:7">
      <c r="D3836" s="16"/>
      <c r="E3836" s="17"/>
      <c r="F3836" s="17"/>
      <c r="G3836" s="17"/>
    </row>
    <row r="3837" spans="4:7">
      <c r="D3837" s="16"/>
      <c r="E3837" s="17"/>
      <c r="F3837" s="17"/>
      <c r="G3837" s="17"/>
    </row>
    <row r="3838" spans="4:7">
      <c r="D3838" s="16"/>
      <c r="E3838" s="17"/>
      <c r="F3838" s="17"/>
      <c r="G3838" s="17"/>
    </row>
    <row r="3839" spans="4:7">
      <c r="D3839" s="16"/>
      <c r="E3839" s="17"/>
      <c r="F3839" s="17"/>
      <c r="G3839" s="17"/>
    </row>
    <row r="3840" spans="4:7">
      <c r="D3840" s="16"/>
      <c r="E3840" s="17"/>
      <c r="F3840" s="17"/>
      <c r="G3840" s="17"/>
    </row>
    <row r="3841" spans="4:7">
      <c r="D3841" s="16"/>
      <c r="E3841" s="17"/>
      <c r="F3841" s="17"/>
      <c r="G3841" s="17"/>
    </row>
    <row r="3842" spans="4:7">
      <c r="D3842" s="16"/>
      <c r="E3842" s="17"/>
      <c r="F3842" s="17"/>
      <c r="G3842" s="17"/>
    </row>
    <row r="3843" spans="4:7">
      <c r="D3843" s="16"/>
      <c r="E3843" s="17"/>
      <c r="F3843" s="17"/>
      <c r="G3843" s="17"/>
    </row>
    <row r="3844" spans="4:7">
      <c r="D3844" s="16"/>
      <c r="E3844" s="17"/>
      <c r="F3844" s="17"/>
      <c r="G3844" s="17"/>
    </row>
    <row r="3845" spans="4:7">
      <c r="D3845" s="16"/>
      <c r="E3845" s="17"/>
      <c r="F3845" s="17"/>
      <c r="G3845" s="17"/>
    </row>
    <row r="3846" spans="4:7">
      <c r="D3846" s="16"/>
      <c r="E3846" s="17"/>
      <c r="F3846" s="17"/>
      <c r="G3846" s="17"/>
    </row>
    <row r="3847" spans="4:7">
      <c r="D3847" s="16"/>
      <c r="E3847" s="17"/>
      <c r="F3847" s="17"/>
      <c r="G3847" s="17"/>
    </row>
    <row r="3848" spans="4:7">
      <c r="D3848" s="16"/>
      <c r="E3848" s="17"/>
      <c r="F3848" s="17"/>
      <c r="G3848" s="17"/>
    </row>
    <row r="3849" spans="4:7">
      <c r="D3849" s="16"/>
      <c r="E3849" s="17"/>
      <c r="F3849" s="17"/>
      <c r="G3849" s="17"/>
    </row>
    <row r="3850" spans="4:7">
      <c r="D3850" s="16"/>
      <c r="E3850" s="17"/>
      <c r="F3850" s="17"/>
      <c r="G3850" s="17"/>
    </row>
    <row r="3851" spans="4:7">
      <c r="D3851" s="16"/>
      <c r="E3851" s="17"/>
      <c r="F3851" s="17"/>
      <c r="G3851" s="17"/>
    </row>
    <row r="3852" spans="4:7">
      <c r="D3852" s="16"/>
      <c r="E3852" s="17"/>
      <c r="F3852" s="17"/>
      <c r="G3852" s="17"/>
    </row>
    <row r="3853" spans="4:7">
      <c r="D3853" s="16"/>
      <c r="E3853" s="17"/>
      <c r="F3853" s="17"/>
      <c r="G3853" s="17"/>
    </row>
    <row r="3854" spans="4:7">
      <c r="D3854" s="16"/>
      <c r="E3854" s="17"/>
      <c r="F3854" s="17"/>
      <c r="G3854" s="17"/>
    </row>
    <row r="3855" spans="4:7">
      <c r="D3855" s="16"/>
      <c r="E3855" s="17"/>
      <c r="F3855" s="17"/>
      <c r="G3855" s="17"/>
    </row>
    <row r="3856" spans="4:7">
      <c r="D3856" s="16"/>
      <c r="E3856" s="17"/>
      <c r="F3856" s="17"/>
      <c r="G3856" s="17"/>
    </row>
    <row r="3857" spans="4:7">
      <c r="D3857" s="16"/>
      <c r="E3857" s="17"/>
      <c r="F3857" s="17"/>
      <c r="G3857" s="17"/>
    </row>
    <row r="3858" spans="4:7">
      <c r="D3858" s="16"/>
      <c r="E3858" s="17"/>
      <c r="F3858" s="17"/>
      <c r="G3858" s="17"/>
    </row>
    <row r="3859" spans="4:7">
      <c r="D3859" s="16"/>
      <c r="E3859" s="17"/>
      <c r="F3859" s="17"/>
      <c r="G3859" s="17"/>
    </row>
    <row r="3860" spans="4:7">
      <c r="D3860" s="16"/>
      <c r="E3860" s="17"/>
      <c r="F3860" s="17"/>
      <c r="G3860" s="17"/>
    </row>
    <row r="3861" spans="4:7">
      <c r="D3861" s="16"/>
      <c r="E3861" s="17"/>
      <c r="F3861" s="17"/>
      <c r="G3861" s="17"/>
    </row>
    <row r="3862" spans="4:7">
      <c r="D3862" s="16"/>
      <c r="E3862" s="17"/>
      <c r="F3862" s="17"/>
      <c r="G3862" s="17"/>
    </row>
    <row r="3863" spans="4:7">
      <c r="D3863" s="16"/>
      <c r="E3863" s="17"/>
      <c r="F3863" s="17"/>
      <c r="G3863" s="17"/>
    </row>
    <row r="3864" spans="4:7">
      <c r="D3864" s="16"/>
      <c r="E3864" s="17"/>
      <c r="F3864" s="17"/>
      <c r="G3864" s="17"/>
    </row>
    <row r="3865" spans="4:7">
      <c r="D3865" s="16"/>
      <c r="E3865" s="17"/>
      <c r="F3865" s="17"/>
      <c r="G3865" s="17"/>
    </row>
    <row r="3866" spans="4:7">
      <c r="D3866" s="16"/>
      <c r="E3866" s="17"/>
      <c r="F3866" s="17"/>
      <c r="G3866" s="17"/>
    </row>
    <row r="3867" spans="4:7">
      <c r="D3867" s="16"/>
      <c r="E3867" s="17"/>
      <c r="F3867" s="17"/>
      <c r="G3867" s="17"/>
    </row>
    <row r="3868" spans="4:7">
      <c r="D3868" s="16"/>
      <c r="E3868" s="17"/>
      <c r="F3868" s="17"/>
      <c r="G3868" s="17"/>
    </row>
    <row r="3869" spans="4:7">
      <c r="D3869" s="16"/>
      <c r="E3869" s="17"/>
      <c r="F3869" s="17"/>
      <c r="G3869" s="17"/>
    </row>
    <row r="3870" spans="4:7">
      <c r="D3870" s="16"/>
      <c r="E3870" s="17"/>
      <c r="F3870" s="17"/>
      <c r="G3870" s="17"/>
    </row>
    <row r="3871" spans="4:7">
      <c r="D3871" s="16"/>
      <c r="E3871" s="17"/>
      <c r="F3871" s="17"/>
      <c r="G3871" s="17"/>
    </row>
    <row r="3872" spans="4:7">
      <c r="D3872" s="16"/>
      <c r="E3872" s="17"/>
      <c r="F3872" s="17"/>
      <c r="G3872" s="17"/>
    </row>
    <row r="3873" spans="4:7">
      <c r="D3873" s="16"/>
      <c r="E3873" s="17"/>
      <c r="F3873" s="17"/>
      <c r="G3873" s="17"/>
    </row>
    <row r="3874" spans="4:7">
      <c r="D3874" s="16"/>
      <c r="E3874" s="17"/>
      <c r="F3874" s="17"/>
      <c r="G3874" s="17"/>
    </row>
    <row r="3875" spans="4:7">
      <c r="D3875" s="16"/>
      <c r="E3875" s="17"/>
      <c r="F3875" s="17"/>
      <c r="G3875" s="17"/>
    </row>
    <row r="3876" spans="4:7">
      <c r="D3876" s="16"/>
      <c r="E3876" s="17"/>
      <c r="F3876" s="17"/>
      <c r="G3876" s="17"/>
    </row>
    <row r="3877" spans="4:7">
      <c r="D3877" s="16"/>
      <c r="E3877" s="17"/>
      <c r="F3877" s="17"/>
      <c r="G3877" s="17"/>
    </row>
    <row r="3878" spans="4:7">
      <c r="D3878" s="16"/>
      <c r="E3878" s="17"/>
      <c r="F3878" s="17"/>
      <c r="G3878" s="17"/>
    </row>
    <row r="3879" spans="4:7">
      <c r="D3879" s="16"/>
      <c r="E3879" s="17"/>
      <c r="F3879" s="17"/>
      <c r="G3879" s="17"/>
    </row>
    <row r="3880" spans="4:7">
      <c r="D3880" s="16"/>
      <c r="E3880" s="17"/>
      <c r="F3880" s="17"/>
      <c r="G3880" s="17"/>
    </row>
    <row r="3881" spans="4:7">
      <c r="D3881" s="16"/>
      <c r="E3881" s="17"/>
      <c r="F3881" s="17"/>
      <c r="G3881" s="17"/>
    </row>
    <row r="3882" spans="4:7">
      <c r="D3882" s="16"/>
      <c r="E3882" s="17"/>
      <c r="F3882" s="17"/>
      <c r="G3882" s="17"/>
    </row>
    <row r="3883" spans="4:7">
      <c r="D3883" s="16"/>
      <c r="E3883" s="17"/>
      <c r="F3883" s="17"/>
      <c r="G3883" s="17"/>
    </row>
    <row r="3884" spans="4:7">
      <c r="D3884" s="16"/>
      <c r="E3884" s="17"/>
      <c r="F3884" s="17"/>
      <c r="G3884" s="17"/>
    </row>
    <row r="3885" spans="4:7">
      <c r="D3885" s="16"/>
      <c r="E3885" s="17"/>
      <c r="F3885" s="17"/>
      <c r="G3885" s="17"/>
    </row>
    <row r="3886" spans="4:7">
      <c r="D3886" s="16"/>
      <c r="E3886" s="17"/>
      <c r="F3886" s="17"/>
      <c r="G3886" s="17"/>
    </row>
    <row r="3887" spans="4:7">
      <c r="D3887" s="16"/>
      <c r="E3887" s="17"/>
      <c r="F3887" s="17"/>
      <c r="G3887" s="17"/>
    </row>
    <row r="3888" spans="4:7">
      <c r="D3888" s="16"/>
      <c r="E3888" s="17"/>
      <c r="F3888" s="17"/>
      <c r="G3888" s="17"/>
    </row>
    <row r="3889" spans="4:7">
      <c r="D3889" s="16"/>
      <c r="E3889" s="17"/>
      <c r="F3889" s="17"/>
      <c r="G3889" s="17"/>
    </row>
    <row r="3890" spans="4:7">
      <c r="D3890" s="16"/>
      <c r="E3890" s="17"/>
      <c r="F3890" s="17"/>
      <c r="G3890" s="17"/>
    </row>
    <row r="3891" spans="4:7">
      <c r="D3891" s="16"/>
      <c r="E3891" s="17"/>
      <c r="F3891" s="17"/>
      <c r="G3891" s="17"/>
    </row>
    <row r="3892" spans="4:7">
      <c r="D3892" s="16"/>
      <c r="E3892" s="17"/>
      <c r="F3892" s="17"/>
      <c r="G3892" s="17"/>
    </row>
    <row r="3893" spans="4:7">
      <c r="D3893" s="16"/>
      <c r="E3893" s="17"/>
      <c r="F3893" s="17"/>
      <c r="G3893" s="17"/>
    </row>
    <row r="3894" spans="4:7">
      <c r="D3894" s="16"/>
      <c r="E3894" s="17"/>
      <c r="F3894" s="17"/>
      <c r="G3894" s="17"/>
    </row>
    <row r="3895" spans="4:7">
      <c r="D3895" s="16"/>
      <c r="E3895" s="17"/>
      <c r="F3895" s="17"/>
      <c r="G3895" s="17"/>
    </row>
    <row r="3896" spans="4:7">
      <c r="D3896" s="16"/>
      <c r="E3896" s="17"/>
      <c r="F3896" s="17"/>
      <c r="G3896" s="17"/>
    </row>
    <row r="3897" spans="4:7">
      <c r="D3897" s="16"/>
      <c r="E3897" s="17"/>
      <c r="F3897" s="17"/>
      <c r="G3897" s="17"/>
    </row>
    <row r="3898" spans="4:7">
      <c r="D3898" s="16"/>
      <c r="E3898" s="17"/>
      <c r="F3898" s="17"/>
      <c r="G3898" s="17"/>
    </row>
    <row r="3899" spans="4:7">
      <c r="D3899" s="16"/>
      <c r="E3899" s="17"/>
      <c r="F3899" s="17"/>
      <c r="G3899" s="17"/>
    </row>
    <row r="3900" spans="4:7">
      <c r="D3900" s="16"/>
      <c r="E3900" s="17"/>
      <c r="F3900" s="17"/>
      <c r="G3900" s="17"/>
    </row>
    <row r="3901" spans="4:7">
      <c r="D3901" s="16"/>
      <c r="E3901" s="17"/>
      <c r="F3901" s="17"/>
      <c r="G3901" s="17"/>
    </row>
    <row r="3902" spans="4:7">
      <c r="D3902" s="16"/>
      <c r="E3902" s="17"/>
      <c r="F3902" s="17"/>
      <c r="G3902" s="17"/>
    </row>
    <row r="3903" spans="4:7">
      <c r="D3903" s="16"/>
      <c r="E3903" s="17"/>
      <c r="F3903" s="17"/>
      <c r="G3903" s="17"/>
    </row>
    <row r="3904" spans="4:7">
      <c r="D3904" s="16"/>
      <c r="E3904" s="17"/>
      <c r="F3904" s="17"/>
      <c r="G3904" s="17"/>
    </row>
    <row r="3905" spans="4:7">
      <c r="D3905" s="16"/>
      <c r="E3905" s="17"/>
      <c r="F3905" s="17"/>
      <c r="G3905" s="17"/>
    </row>
    <row r="3906" spans="4:7">
      <c r="D3906" s="16"/>
      <c r="E3906" s="17"/>
      <c r="F3906" s="17"/>
      <c r="G3906" s="17"/>
    </row>
    <row r="3907" spans="4:7">
      <c r="D3907" s="16"/>
      <c r="E3907" s="17"/>
      <c r="F3907" s="17"/>
      <c r="G3907" s="17"/>
    </row>
    <row r="3908" spans="4:7">
      <c r="D3908" s="16"/>
      <c r="E3908" s="17"/>
      <c r="F3908" s="17"/>
      <c r="G3908" s="17"/>
    </row>
    <row r="3909" spans="4:7">
      <c r="D3909" s="16"/>
      <c r="E3909" s="17"/>
      <c r="F3909" s="17"/>
      <c r="G3909" s="17"/>
    </row>
    <row r="3910" spans="4:7">
      <c r="D3910" s="16"/>
      <c r="E3910" s="17"/>
      <c r="F3910" s="17"/>
      <c r="G3910" s="17"/>
    </row>
    <row r="3911" spans="4:7">
      <c r="D3911" s="16"/>
      <c r="E3911" s="17"/>
      <c r="F3911" s="17"/>
      <c r="G3911" s="17"/>
    </row>
    <row r="3912" spans="4:7">
      <c r="D3912" s="16"/>
      <c r="E3912" s="17"/>
      <c r="F3912" s="17"/>
      <c r="G3912" s="17"/>
    </row>
    <row r="3913" spans="4:7">
      <c r="D3913" s="16"/>
      <c r="E3913" s="17"/>
      <c r="F3913" s="17"/>
      <c r="G3913" s="17"/>
    </row>
    <row r="3914" spans="4:7">
      <c r="D3914" s="16"/>
      <c r="E3914" s="17"/>
      <c r="F3914" s="17"/>
      <c r="G3914" s="17"/>
    </row>
    <row r="3915" spans="4:7">
      <c r="D3915" s="16"/>
      <c r="E3915" s="17"/>
      <c r="F3915" s="17"/>
      <c r="G3915" s="17"/>
    </row>
    <row r="3916" spans="4:7">
      <c r="D3916" s="16"/>
      <c r="E3916" s="17"/>
      <c r="F3916" s="17"/>
      <c r="G3916" s="17"/>
    </row>
    <row r="3917" spans="4:7">
      <c r="D3917" s="16"/>
      <c r="E3917" s="17"/>
      <c r="F3917" s="17"/>
      <c r="G3917" s="17"/>
    </row>
    <row r="3918" spans="4:7">
      <c r="D3918" s="16"/>
      <c r="E3918" s="17"/>
      <c r="F3918" s="17"/>
      <c r="G3918" s="17"/>
    </row>
    <row r="3919" spans="4:7">
      <c r="D3919" s="16"/>
      <c r="E3919" s="17"/>
      <c r="F3919" s="17"/>
      <c r="G3919" s="17"/>
    </row>
    <row r="3920" spans="4:7">
      <c r="D3920" s="16"/>
      <c r="E3920" s="17"/>
      <c r="F3920" s="17"/>
      <c r="G3920" s="17"/>
    </row>
    <row r="3921" spans="4:7">
      <c r="D3921" s="16"/>
      <c r="E3921" s="17"/>
      <c r="F3921" s="17"/>
      <c r="G3921" s="17"/>
    </row>
    <row r="3922" spans="4:7">
      <c r="D3922" s="16"/>
      <c r="E3922" s="17"/>
      <c r="F3922" s="17"/>
      <c r="G3922" s="17"/>
    </row>
    <row r="3923" spans="4:7">
      <c r="D3923" s="16"/>
      <c r="E3923" s="17"/>
      <c r="F3923" s="17"/>
      <c r="G3923" s="17"/>
    </row>
    <row r="3924" spans="4:7">
      <c r="D3924" s="16"/>
      <c r="E3924" s="17"/>
      <c r="F3924" s="17"/>
      <c r="G3924" s="17"/>
    </row>
    <row r="3925" spans="4:7">
      <c r="D3925" s="16"/>
      <c r="E3925" s="17"/>
      <c r="F3925" s="17"/>
      <c r="G3925" s="17"/>
    </row>
    <row r="3926" spans="4:7">
      <c r="D3926" s="16"/>
      <c r="E3926" s="17"/>
      <c r="F3926" s="17"/>
      <c r="G3926" s="17"/>
    </row>
    <row r="3927" spans="4:7">
      <c r="D3927" s="16"/>
      <c r="E3927" s="17"/>
      <c r="F3927" s="17"/>
      <c r="G3927" s="17"/>
    </row>
    <row r="3928" spans="4:7">
      <c r="D3928" s="16"/>
      <c r="E3928" s="17"/>
      <c r="F3928" s="17"/>
      <c r="G3928" s="17"/>
    </row>
    <row r="3929" spans="4:7">
      <c r="D3929" s="16"/>
      <c r="E3929" s="17"/>
      <c r="F3929" s="17"/>
      <c r="G3929" s="17"/>
    </row>
    <row r="3930" spans="4:7">
      <c r="D3930" s="16"/>
      <c r="E3930" s="17"/>
      <c r="F3930" s="17"/>
      <c r="G3930" s="17"/>
    </row>
    <row r="3931" spans="4:7">
      <c r="D3931" s="16"/>
      <c r="E3931" s="17"/>
      <c r="F3931" s="17"/>
      <c r="G3931" s="17"/>
    </row>
    <row r="3932" spans="4:7">
      <c r="D3932" s="16"/>
      <c r="E3932" s="17"/>
      <c r="F3932" s="17"/>
      <c r="G3932" s="17"/>
    </row>
    <row r="3933" spans="4:7">
      <c r="D3933" s="16"/>
      <c r="E3933" s="17"/>
      <c r="F3933" s="17"/>
      <c r="G3933" s="17"/>
    </row>
    <row r="3934" spans="4:7">
      <c r="D3934" s="16"/>
      <c r="E3934" s="17"/>
      <c r="F3934" s="17"/>
      <c r="G3934" s="17"/>
    </row>
    <row r="3935" spans="4:7">
      <c r="D3935" s="16"/>
      <c r="E3935" s="17"/>
      <c r="F3935" s="17"/>
      <c r="G3935" s="17"/>
    </row>
    <row r="3936" spans="4:7">
      <c r="D3936" s="16"/>
      <c r="E3936" s="17"/>
      <c r="F3936" s="17"/>
      <c r="G3936" s="17"/>
    </row>
    <row r="3937" spans="4:7">
      <c r="D3937" s="16"/>
      <c r="E3937" s="17"/>
      <c r="F3937" s="17"/>
      <c r="G3937" s="17"/>
    </row>
    <row r="3938" spans="4:7">
      <c r="D3938" s="16"/>
      <c r="E3938" s="17"/>
      <c r="F3938" s="17"/>
      <c r="G3938" s="17"/>
    </row>
    <row r="3939" spans="4:7">
      <c r="D3939" s="16"/>
      <c r="E3939" s="17"/>
      <c r="F3939" s="17"/>
      <c r="G3939" s="17"/>
    </row>
    <row r="3940" spans="4:7">
      <c r="D3940" s="16"/>
      <c r="E3940" s="17"/>
      <c r="F3940" s="17"/>
      <c r="G3940" s="17"/>
    </row>
    <row r="3941" spans="4:7">
      <c r="D3941" s="16"/>
      <c r="E3941" s="17"/>
      <c r="F3941" s="17"/>
      <c r="G3941" s="17"/>
    </row>
    <row r="3942" spans="4:7">
      <c r="D3942" s="16"/>
      <c r="E3942" s="17"/>
      <c r="F3942" s="17"/>
      <c r="G3942" s="17"/>
    </row>
    <row r="3943" spans="4:7">
      <c r="D3943" s="16"/>
      <c r="E3943" s="17"/>
      <c r="F3943" s="17"/>
      <c r="G3943" s="17"/>
    </row>
    <row r="3944" spans="4:7">
      <c r="D3944" s="16"/>
      <c r="E3944" s="17"/>
      <c r="F3944" s="17"/>
      <c r="G3944" s="17"/>
    </row>
    <row r="3945" spans="4:7">
      <c r="D3945" s="16"/>
      <c r="E3945" s="17"/>
      <c r="F3945" s="17"/>
      <c r="G3945" s="17"/>
    </row>
    <row r="3946" spans="4:7">
      <c r="D3946" s="16"/>
      <c r="E3946" s="17"/>
      <c r="F3946" s="17"/>
      <c r="G3946" s="17"/>
    </row>
    <row r="3947" spans="4:7">
      <c r="D3947" s="16"/>
      <c r="E3947" s="17"/>
      <c r="F3947" s="17"/>
      <c r="G3947" s="17"/>
    </row>
    <row r="3948" spans="4:7">
      <c r="D3948" s="16"/>
      <c r="E3948" s="17"/>
      <c r="F3948" s="17"/>
      <c r="G3948" s="17"/>
    </row>
    <row r="3949" spans="4:7">
      <c r="D3949" s="16"/>
      <c r="E3949" s="17"/>
      <c r="F3949" s="17"/>
      <c r="G3949" s="17"/>
    </row>
    <row r="3950" spans="4:7">
      <c r="D3950" s="16"/>
      <c r="E3950" s="17"/>
      <c r="F3950" s="17"/>
      <c r="G3950" s="17"/>
    </row>
    <row r="3951" spans="4:7">
      <c r="D3951" s="16"/>
      <c r="E3951" s="17"/>
      <c r="F3951" s="17"/>
      <c r="G3951" s="17"/>
    </row>
    <row r="3952" spans="4:7">
      <c r="D3952" s="16"/>
      <c r="E3952" s="17"/>
      <c r="F3952" s="17"/>
      <c r="G3952" s="17"/>
    </row>
    <row r="3953" spans="4:7">
      <c r="D3953" s="16"/>
      <c r="E3953" s="17"/>
      <c r="F3953" s="17"/>
      <c r="G3953" s="17"/>
    </row>
    <row r="3954" spans="4:7">
      <c r="D3954" s="16"/>
      <c r="E3954" s="17"/>
      <c r="F3954" s="17"/>
      <c r="G3954" s="17"/>
    </row>
    <row r="3955" spans="4:7">
      <c r="D3955" s="16"/>
      <c r="E3955" s="17"/>
      <c r="F3955" s="17"/>
      <c r="G3955" s="17"/>
    </row>
    <row r="3956" spans="4:7">
      <c r="D3956" s="16"/>
      <c r="E3956" s="17"/>
      <c r="F3956" s="17"/>
      <c r="G3956" s="17"/>
    </row>
    <row r="3957" spans="4:7">
      <c r="D3957" s="16"/>
      <c r="E3957" s="17"/>
      <c r="F3957" s="17"/>
      <c r="G3957" s="17"/>
    </row>
    <row r="3958" spans="4:7">
      <c r="D3958" s="16"/>
      <c r="E3958" s="17"/>
      <c r="F3958" s="17"/>
      <c r="G3958" s="17"/>
    </row>
    <row r="3959" spans="4:7">
      <c r="D3959" s="16"/>
      <c r="E3959" s="17"/>
      <c r="F3959" s="17"/>
      <c r="G3959" s="17"/>
    </row>
    <row r="3960" spans="4:7">
      <c r="D3960" s="16"/>
      <c r="E3960" s="17"/>
      <c r="F3960" s="17"/>
      <c r="G3960" s="17"/>
    </row>
    <row r="3961" spans="4:7">
      <c r="D3961" s="16"/>
      <c r="E3961" s="17"/>
      <c r="F3961" s="17"/>
      <c r="G3961" s="17"/>
    </row>
    <row r="3962" spans="4:7">
      <c r="D3962" s="16"/>
      <c r="E3962" s="17"/>
      <c r="F3962" s="17"/>
      <c r="G3962" s="17"/>
    </row>
    <row r="3963" spans="4:7">
      <c r="D3963" s="16"/>
      <c r="E3963" s="17"/>
      <c r="F3963" s="17"/>
      <c r="G3963" s="17"/>
    </row>
    <row r="3964" spans="4:7">
      <c r="D3964" s="16"/>
      <c r="E3964" s="17"/>
      <c r="F3964" s="17"/>
      <c r="G3964" s="17"/>
    </row>
    <row r="3965" spans="4:7">
      <c r="D3965" s="16"/>
      <c r="E3965" s="17"/>
      <c r="F3965" s="17"/>
      <c r="G3965" s="17"/>
    </row>
    <row r="3966" spans="4:7">
      <c r="D3966" s="16"/>
      <c r="E3966" s="17"/>
      <c r="F3966" s="17"/>
      <c r="G3966" s="17"/>
    </row>
    <row r="3967" spans="4:7">
      <c r="D3967" s="16"/>
      <c r="E3967" s="17"/>
      <c r="F3967" s="17"/>
      <c r="G3967" s="17"/>
    </row>
    <row r="3968" spans="4:7">
      <c r="D3968" s="16"/>
      <c r="E3968" s="17"/>
      <c r="F3968" s="17"/>
      <c r="G3968" s="17"/>
    </row>
    <row r="3969" spans="4:7">
      <c r="D3969" s="16"/>
      <c r="E3969" s="17"/>
      <c r="F3969" s="17"/>
      <c r="G3969" s="17"/>
    </row>
    <row r="3970" spans="4:7">
      <c r="D3970" s="16"/>
      <c r="E3970" s="17"/>
      <c r="F3970" s="17"/>
      <c r="G3970" s="17"/>
    </row>
    <row r="3971" spans="4:7">
      <c r="D3971" s="16"/>
      <c r="E3971" s="17"/>
      <c r="F3971" s="17"/>
      <c r="G3971" s="17"/>
    </row>
    <row r="3972" spans="4:7">
      <c r="D3972" s="16"/>
      <c r="E3972" s="17"/>
      <c r="F3972" s="17"/>
      <c r="G3972" s="17"/>
    </row>
    <row r="3973" spans="4:7">
      <c r="D3973" s="16"/>
      <c r="E3973" s="17"/>
      <c r="F3973" s="17"/>
      <c r="G3973" s="17"/>
    </row>
    <row r="3974" spans="4:7">
      <c r="D3974" s="16"/>
      <c r="E3974" s="17"/>
      <c r="F3974" s="17"/>
      <c r="G3974" s="17"/>
    </row>
    <row r="3975" spans="4:7">
      <c r="D3975" s="16"/>
      <c r="E3975" s="17"/>
      <c r="F3975" s="17"/>
      <c r="G3975" s="17"/>
    </row>
    <row r="3976" spans="4:7">
      <c r="D3976" s="16"/>
      <c r="E3976" s="17"/>
      <c r="F3976" s="17"/>
      <c r="G3976" s="17"/>
    </row>
    <row r="3977" spans="4:7">
      <c r="D3977" s="16"/>
      <c r="E3977" s="17"/>
      <c r="F3977" s="17"/>
      <c r="G3977" s="17"/>
    </row>
    <row r="3978" spans="4:7">
      <c r="D3978" s="16"/>
      <c r="E3978" s="17"/>
      <c r="F3978" s="17"/>
      <c r="G3978" s="17"/>
    </row>
    <row r="3979" spans="4:7">
      <c r="D3979" s="16"/>
      <c r="E3979" s="17"/>
      <c r="F3979" s="17"/>
      <c r="G3979" s="17"/>
    </row>
    <row r="3980" spans="4:7">
      <c r="D3980" s="16"/>
      <c r="E3980" s="17"/>
      <c r="F3980" s="17"/>
      <c r="G3980" s="17"/>
    </row>
    <row r="3981" spans="4:7">
      <c r="D3981" s="16"/>
      <c r="E3981" s="17"/>
      <c r="F3981" s="17"/>
      <c r="G3981" s="17"/>
    </row>
    <row r="3982" spans="4:7">
      <c r="D3982" s="16"/>
      <c r="E3982" s="17"/>
      <c r="F3982" s="17"/>
      <c r="G3982" s="17"/>
    </row>
    <row r="3983" spans="4:7">
      <c r="D3983" s="16"/>
      <c r="E3983" s="17"/>
      <c r="F3983" s="17"/>
      <c r="G3983" s="17"/>
    </row>
    <row r="3984" spans="4:7">
      <c r="D3984" s="16"/>
      <c r="E3984" s="17"/>
      <c r="F3984" s="17"/>
      <c r="G3984" s="17"/>
    </row>
    <row r="3985" spans="4:7">
      <c r="D3985" s="16"/>
      <c r="E3985" s="17"/>
      <c r="F3985" s="17"/>
      <c r="G3985" s="17"/>
    </row>
    <row r="3986" spans="4:7">
      <c r="D3986" s="16"/>
      <c r="E3986" s="17"/>
      <c r="F3986" s="17"/>
      <c r="G3986" s="17"/>
    </row>
    <row r="3987" spans="4:7">
      <c r="D3987" s="16"/>
      <c r="E3987" s="17"/>
      <c r="F3987" s="17"/>
      <c r="G3987" s="17"/>
    </row>
    <row r="3988" spans="4:7">
      <c r="D3988" s="16"/>
      <c r="E3988" s="17"/>
      <c r="F3988" s="17"/>
      <c r="G3988" s="17"/>
    </row>
    <row r="3989" spans="4:7">
      <c r="D3989" s="16"/>
      <c r="E3989" s="17"/>
      <c r="F3989" s="17"/>
      <c r="G3989" s="17"/>
    </row>
    <row r="3990" spans="4:7">
      <c r="D3990" s="16"/>
      <c r="E3990" s="17"/>
      <c r="F3990" s="17"/>
      <c r="G3990" s="17"/>
    </row>
    <row r="3991" spans="4:7">
      <c r="D3991" s="16"/>
      <c r="E3991" s="17"/>
      <c r="F3991" s="17"/>
      <c r="G3991" s="17"/>
    </row>
    <row r="3992" spans="4:7">
      <c r="D3992" s="16"/>
      <c r="E3992" s="17"/>
      <c r="F3992" s="17"/>
      <c r="G3992" s="17"/>
    </row>
    <row r="3993" spans="4:7">
      <c r="D3993" s="16"/>
      <c r="E3993" s="17"/>
      <c r="F3993" s="17"/>
      <c r="G3993" s="17"/>
    </row>
    <row r="3994" spans="4:7">
      <c r="D3994" s="16"/>
      <c r="E3994" s="17"/>
      <c r="F3994" s="17"/>
      <c r="G3994" s="17"/>
    </row>
    <row r="3995" spans="4:7">
      <c r="D3995" s="16"/>
      <c r="E3995" s="17"/>
      <c r="F3995" s="17"/>
      <c r="G3995" s="17"/>
    </row>
    <row r="3996" spans="4:7">
      <c r="D3996" s="16"/>
      <c r="E3996" s="17"/>
      <c r="F3996" s="17"/>
      <c r="G3996" s="17"/>
    </row>
    <row r="3997" spans="4:7">
      <c r="D3997" s="16"/>
      <c r="E3997" s="17"/>
      <c r="F3997" s="17"/>
      <c r="G3997" s="17"/>
    </row>
    <row r="3998" spans="4:7">
      <c r="D3998" s="16"/>
      <c r="E3998" s="17"/>
      <c r="F3998" s="17"/>
      <c r="G3998" s="17"/>
    </row>
    <row r="3999" spans="4:7">
      <c r="D3999" s="16"/>
      <c r="E3999" s="17"/>
      <c r="F3999" s="17"/>
      <c r="G3999" s="17"/>
    </row>
    <row r="4000" spans="4:7">
      <c r="D4000" s="16"/>
      <c r="E4000" s="17"/>
      <c r="F4000" s="17"/>
      <c r="G4000" s="17"/>
    </row>
    <row r="4001" spans="4:7">
      <c r="D4001" s="16"/>
      <c r="E4001" s="17"/>
      <c r="F4001" s="17"/>
      <c r="G4001" s="17"/>
    </row>
    <row r="4002" spans="4:7">
      <c r="D4002" s="16"/>
      <c r="E4002" s="17"/>
      <c r="F4002" s="17"/>
      <c r="G4002" s="17"/>
    </row>
    <row r="4003" spans="4:7">
      <c r="D4003" s="16"/>
      <c r="E4003" s="17"/>
      <c r="F4003" s="17"/>
      <c r="G4003" s="17"/>
    </row>
    <row r="4004" spans="4:7">
      <c r="D4004" s="16"/>
      <c r="E4004" s="17"/>
      <c r="F4004" s="17"/>
      <c r="G4004" s="17"/>
    </row>
    <row r="4005" spans="4:7">
      <c r="D4005" s="16"/>
      <c r="E4005" s="17"/>
      <c r="F4005" s="17"/>
      <c r="G4005" s="17"/>
    </row>
    <row r="4006" spans="4:7">
      <c r="D4006" s="16"/>
      <c r="E4006" s="17"/>
      <c r="F4006" s="17"/>
      <c r="G4006" s="17"/>
    </row>
    <row r="4007" spans="4:7">
      <c r="D4007" s="16"/>
      <c r="E4007" s="17"/>
      <c r="F4007" s="17"/>
      <c r="G4007" s="17"/>
    </row>
    <row r="4008" spans="4:7">
      <c r="D4008" s="16"/>
      <c r="E4008" s="17"/>
      <c r="F4008" s="17"/>
      <c r="G4008" s="17"/>
    </row>
    <row r="4009" spans="4:7">
      <c r="D4009" s="16"/>
      <c r="E4009" s="17"/>
      <c r="F4009" s="17"/>
      <c r="G4009" s="17"/>
    </row>
    <row r="4010" spans="4:7">
      <c r="D4010" s="16"/>
      <c r="E4010" s="17"/>
      <c r="F4010" s="17"/>
      <c r="G4010" s="17"/>
    </row>
    <row r="4011" spans="4:7">
      <c r="D4011" s="16"/>
      <c r="E4011" s="17"/>
      <c r="F4011" s="17"/>
      <c r="G4011" s="17"/>
    </row>
    <row r="4012" spans="4:7">
      <c r="D4012" s="16"/>
      <c r="E4012" s="17"/>
      <c r="F4012" s="17"/>
      <c r="G4012" s="17"/>
    </row>
    <row r="4013" spans="4:7">
      <c r="D4013" s="16"/>
      <c r="E4013" s="17"/>
      <c r="F4013" s="17"/>
      <c r="G4013" s="17"/>
    </row>
    <row r="4014" spans="4:7">
      <c r="D4014" s="16"/>
      <c r="E4014" s="17"/>
      <c r="F4014" s="17"/>
      <c r="G4014" s="17"/>
    </row>
    <row r="4015" spans="4:7">
      <c r="D4015" s="16"/>
      <c r="E4015" s="17"/>
      <c r="F4015" s="17"/>
      <c r="G4015" s="17"/>
    </row>
    <row r="4016" spans="4:7">
      <c r="D4016" s="16"/>
      <c r="E4016" s="17"/>
      <c r="F4016" s="17"/>
      <c r="G4016" s="17"/>
    </row>
    <row r="4017" spans="4:7">
      <c r="D4017" s="16"/>
      <c r="E4017" s="17"/>
      <c r="F4017" s="17"/>
      <c r="G4017" s="17"/>
    </row>
    <row r="4018" spans="4:7">
      <c r="D4018" s="16"/>
      <c r="E4018" s="17"/>
      <c r="F4018" s="17"/>
      <c r="G4018" s="17"/>
    </row>
    <row r="4019" spans="4:7">
      <c r="D4019" s="16"/>
      <c r="E4019" s="17"/>
      <c r="F4019" s="17"/>
      <c r="G4019" s="17"/>
    </row>
    <row r="4020" spans="4:7">
      <c r="D4020" s="16"/>
      <c r="E4020" s="17"/>
      <c r="F4020" s="17"/>
      <c r="G4020" s="17"/>
    </row>
    <row r="4021" spans="4:7">
      <c r="D4021" s="16"/>
      <c r="E4021" s="17"/>
      <c r="F4021" s="17"/>
      <c r="G4021" s="17"/>
    </row>
    <row r="4022" spans="4:7">
      <c r="D4022" s="16"/>
      <c r="E4022" s="17"/>
      <c r="F4022" s="17"/>
      <c r="G4022" s="17"/>
    </row>
    <row r="4023" spans="4:7">
      <c r="D4023" s="16"/>
      <c r="E4023" s="17"/>
      <c r="F4023" s="17"/>
      <c r="G4023" s="17"/>
    </row>
    <row r="4024" spans="4:7">
      <c r="D4024" s="16"/>
      <c r="E4024" s="17"/>
      <c r="F4024" s="17"/>
      <c r="G4024" s="17"/>
    </row>
    <row r="4025" spans="4:7">
      <c r="D4025" s="16"/>
      <c r="E4025" s="17"/>
      <c r="F4025" s="17"/>
      <c r="G4025" s="17"/>
    </row>
    <row r="4026" spans="4:7">
      <c r="D4026" s="16"/>
      <c r="E4026" s="17"/>
      <c r="F4026" s="17"/>
      <c r="G4026" s="17"/>
    </row>
    <row r="4027" spans="4:7">
      <c r="D4027" s="16"/>
      <c r="E4027" s="17"/>
      <c r="F4027" s="17"/>
      <c r="G4027" s="17"/>
    </row>
    <row r="4028" spans="4:7">
      <c r="D4028" s="16"/>
      <c r="E4028" s="17"/>
      <c r="F4028" s="17"/>
      <c r="G4028" s="17"/>
    </row>
    <row r="4029" spans="4:7">
      <c r="D4029" s="16"/>
      <c r="E4029" s="17"/>
      <c r="F4029" s="17"/>
      <c r="G4029" s="17"/>
    </row>
    <row r="4030" spans="4:7">
      <c r="D4030" s="16"/>
      <c r="E4030" s="17"/>
      <c r="F4030" s="17"/>
      <c r="G4030" s="17"/>
    </row>
    <row r="4031" spans="4:7">
      <c r="D4031" s="16"/>
      <c r="E4031" s="17"/>
      <c r="F4031" s="17"/>
      <c r="G4031" s="17"/>
    </row>
    <row r="4032" spans="4:7">
      <c r="D4032" s="16"/>
      <c r="E4032" s="17"/>
      <c r="F4032" s="17"/>
      <c r="G4032" s="17"/>
    </row>
    <row r="4033" spans="4:7">
      <c r="D4033" s="16"/>
      <c r="E4033" s="17"/>
      <c r="F4033" s="17"/>
      <c r="G4033" s="17"/>
    </row>
    <row r="4034" spans="4:7">
      <c r="D4034" s="16"/>
      <c r="E4034" s="17"/>
      <c r="F4034" s="17"/>
      <c r="G4034" s="17"/>
    </row>
    <row r="4035" spans="4:7">
      <c r="D4035" s="16"/>
      <c r="E4035" s="17"/>
      <c r="F4035" s="17"/>
      <c r="G4035" s="17"/>
    </row>
    <row r="4036" spans="4:7">
      <c r="D4036" s="16"/>
      <c r="E4036" s="17"/>
      <c r="F4036" s="17"/>
      <c r="G4036" s="17"/>
    </row>
    <row r="4037" spans="4:7">
      <c r="D4037" s="16"/>
      <c r="E4037" s="17"/>
      <c r="F4037" s="17"/>
      <c r="G4037" s="17"/>
    </row>
    <row r="4038" spans="4:7">
      <c r="D4038" s="16"/>
      <c r="E4038" s="17"/>
      <c r="F4038" s="17"/>
      <c r="G4038" s="17"/>
    </row>
    <row r="4039" spans="4:7">
      <c r="D4039" s="16"/>
      <c r="E4039" s="17"/>
      <c r="F4039" s="17"/>
      <c r="G4039" s="17"/>
    </row>
    <row r="4040" spans="4:7">
      <c r="D4040" s="16"/>
      <c r="E4040" s="17"/>
      <c r="F4040" s="17"/>
      <c r="G4040" s="17"/>
    </row>
    <row r="4041" spans="4:7">
      <c r="D4041" s="16"/>
      <c r="E4041" s="17"/>
      <c r="F4041" s="17"/>
      <c r="G4041" s="17"/>
    </row>
    <row r="4042" spans="4:7">
      <c r="D4042" s="16"/>
      <c r="E4042" s="17"/>
      <c r="F4042" s="17"/>
      <c r="G4042" s="17"/>
    </row>
    <row r="4043" spans="4:7">
      <c r="D4043" s="16"/>
      <c r="E4043" s="17"/>
      <c r="F4043" s="17"/>
      <c r="G4043" s="17"/>
    </row>
    <row r="4044" spans="4:7">
      <c r="D4044" s="16"/>
      <c r="E4044" s="17"/>
      <c r="F4044" s="17"/>
      <c r="G4044" s="17"/>
    </row>
    <row r="4045" spans="4:7">
      <c r="D4045" s="16"/>
      <c r="E4045" s="17"/>
      <c r="F4045" s="17"/>
      <c r="G4045" s="17"/>
    </row>
    <row r="4046" spans="4:7">
      <c r="D4046" s="16"/>
      <c r="E4046" s="17"/>
      <c r="F4046" s="17"/>
      <c r="G4046" s="17"/>
    </row>
    <row r="4047" spans="4:7">
      <c r="D4047" s="16"/>
      <c r="E4047" s="17"/>
      <c r="F4047" s="17"/>
      <c r="G4047" s="17"/>
    </row>
    <row r="4048" spans="4:7">
      <c r="D4048" s="16"/>
      <c r="E4048" s="17"/>
      <c r="F4048" s="17"/>
      <c r="G4048" s="17"/>
    </row>
    <row r="4049" spans="4:7">
      <c r="D4049" s="16"/>
      <c r="E4049" s="17"/>
      <c r="F4049" s="17"/>
      <c r="G4049" s="17"/>
    </row>
    <row r="4050" spans="4:7">
      <c r="D4050" s="16"/>
      <c r="E4050" s="17"/>
      <c r="F4050" s="17"/>
      <c r="G4050" s="17"/>
    </row>
    <row r="4051" spans="4:7">
      <c r="D4051" s="16"/>
      <c r="E4051" s="17"/>
      <c r="F4051" s="17"/>
      <c r="G4051" s="17"/>
    </row>
    <row r="4052" spans="4:7">
      <c r="D4052" s="16"/>
      <c r="E4052" s="17"/>
      <c r="F4052" s="17"/>
      <c r="G4052" s="17"/>
    </row>
    <row r="4053" spans="4:7">
      <c r="D4053" s="16"/>
      <c r="E4053" s="17"/>
      <c r="F4053" s="17"/>
      <c r="G4053" s="17"/>
    </row>
    <row r="4054" spans="4:7">
      <c r="D4054" s="16"/>
      <c r="E4054" s="17"/>
      <c r="F4054" s="17"/>
      <c r="G4054" s="17"/>
    </row>
    <row r="4055" spans="4:7">
      <c r="D4055" s="16"/>
      <c r="E4055" s="17"/>
      <c r="F4055" s="17"/>
      <c r="G4055" s="17"/>
    </row>
    <row r="4056" spans="4:7">
      <c r="D4056" s="16"/>
      <c r="E4056" s="17"/>
      <c r="F4056" s="17"/>
      <c r="G4056" s="17"/>
    </row>
    <row r="4057" spans="4:7">
      <c r="D4057" s="16"/>
      <c r="E4057" s="17"/>
      <c r="F4057" s="17"/>
      <c r="G4057" s="17"/>
    </row>
    <row r="4058" spans="4:7">
      <c r="D4058" s="16"/>
      <c r="E4058" s="17"/>
      <c r="F4058" s="17"/>
      <c r="G4058" s="17"/>
    </row>
    <row r="4059" spans="4:7">
      <c r="D4059" s="16"/>
      <c r="E4059" s="17"/>
      <c r="F4059" s="17"/>
      <c r="G4059" s="17"/>
    </row>
    <row r="4060" spans="4:7">
      <c r="D4060" s="16"/>
      <c r="E4060" s="17"/>
      <c r="F4060" s="17"/>
      <c r="G4060" s="17"/>
    </row>
    <row r="4061" spans="4:7">
      <c r="D4061" s="16"/>
      <c r="E4061" s="17"/>
      <c r="F4061" s="17"/>
      <c r="G4061" s="17"/>
    </row>
    <row r="4062" spans="4:7">
      <c r="D4062" s="16"/>
      <c r="E4062" s="17"/>
      <c r="F4062" s="17"/>
      <c r="G4062" s="17"/>
    </row>
    <row r="4063" spans="4:7">
      <c r="D4063" s="16"/>
      <c r="E4063" s="17"/>
      <c r="F4063" s="17"/>
      <c r="G4063" s="17"/>
    </row>
    <row r="4064" spans="4:7">
      <c r="D4064" s="16"/>
      <c r="E4064" s="17"/>
      <c r="F4064" s="17"/>
      <c r="G4064" s="17"/>
    </row>
    <row r="4065" spans="4:7">
      <c r="D4065" s="16"/>
      <c r="E4065" s="17"/>
      <c r="F4065" s="17"/>
      <c r="G4065" s="17"/>
    </row>
    <row r="4066" spans="4:7">
      <c r="D4066" s="16"/>
      <c r="E4066" s="17"/>
      <c r="F4066" s="17"/>
      <c r="G4066" s="17"/>
    </row>
    <row r="4067" spans="4:7">
      <c r="D4067" s="16"/>
      <c r="E4067" s="17"/>
      <c r="F4067" s="17"/>
      <c r="G4067" s="17"/>
    </row>
    <row r="4068" spans="4:7">
      <c r="D4068" s="16"/>
      <c r="E4068" s="17"/>
      <c r="F4068" s="17"/>
      <c r="G4068" s="17"/>
    </row>
    <row r="4069" spans="4:7">
      <c r="D4069" s="16"/>
      <c r="E4069" s="17"/>
      <c r="F4069" s="17"/>
      <c r="G4069" s="17"/>
    </row>
    <row r="4070" spans="4:7">
      <c r="D4070" s="16"/>
      <c r="E4070" s="17"/>
      <c r="F4070" s="17"/>
      <c r="G4070" s="17"/>
    </row>
    <row r="4071" spans="4:7">
      <c r="D4071" s="16"/>
      <c r="E4071" s="17"/>
      <c r="F4071" s="17"/>
      <c r="G4071" s="17"/>
    </row>
    <row r="4072" spans="4:7">
      <c r="D4072" s="16"/>
      <c r="E4072" s="17"/>
      <c r="F4072" s="17"/>
      <c r="G4072" s="17"/>
    </row>
    <row r="4073" spans="4:7">
      <c r="D4073" s="16"/>
      <c r="E4073" s="17"/>
      <c r="F4073" s="17"/>
      <c r="G4073" s="17"/>
    </row>
    <row r="4074" spans="4:7">
      <c r="D4074" s="16"/>
      <c r="E4074" s="17"/>
      <c r="F4074" s="17"/>
      <c r="G4074" s="17"/>
    </row>
    <row r="4075" spans="4:7">
      <c r="D4075" s="16"/>
      <c r="E4075" s="17"/>
      <c r="F4075" s="17"/>
      <c r="G4075" s="17"/>
    </row>
    <row r="4076" spans="4:7">
      <c r="D4076" s="16"/>
      <c r="E4076" s="17"/>
      <c r="F4076" s="17"/>
      <c r="G4076" s="17"/>
    </row>
    <row r="4077" spans="4:7">
      <c r="D4077" s="16"/>
      <c r="E4077" s="17"/>
      <c r="F4077" s="17"/>
      <c r="G4077" s="17"/>
    </row>
    <row r="4078" spans="4:7">
      <c r="D4078" s="16"/>
      <c r="E4078" s="17"/>
      <c r="F4078" s="17"/>
      <c r="G4078" s="17"/>
    </row>
    <row r="4079" spans="4:7">
      <c r="D4079" s="16"/>
      <c r="E4079" s="17"/>
      <c r="F4079" s="17"/>
      <c r="G4079" s="17"/>
    </row>
    <row r="4080" spans="4:7">
      <c r="D4080" s="16"/>
      <c r="E4080" s="17"/>
      <c r="F4080" s="17"/>
      <c r="G4080" s="17"/>
    </row>
    <row r="4081" spans="4:7">
      <c r="D4081" s="16"/>
      <c r="E4081" s="17"/>
      <c r="F4081" s="17"/>
      <c r="G4081" s="17"/>
    </row>
    <row r="4082" spans="4:7">
      <c r="D4082" s="16"/>
      <c r="E4082" s="17"/>
      <c r="F4082" s="17"/>
      <c r="G4082" s="17"/>
    </row>
    <row r="4083" spans="4:7">
      <c r="D4083" s="16"/>
      <c r="E4083" s="17"/>
      <c r="F4083" s="17"/>
      <c r="G4083" s="17"/>
    </row>
    <row r="4084" spans="4:7">
      <c r="D4084" s="16"/>
      <c r="E4084" s="17"/>
      <c r="F4084" s="17"/>
      <c r="G4084" s="17"/>
    </row>
    <row r="4085" spans="4:7">
      <c r="D4085" s="16"/>
      <c r="E4085" s="17"/>
      <c r="F4085" s="17"/>
      <c r="G4085" s="17"/>
    </row>
    <row r="4086" spans="4:7">
      <c r="D4086" s="16"/>
      <c r="E4086" s="17"/>
      <c r="F4086" s="17"/>
      <c r="G4086" s="17"/>
    </row>
    <row r="4087" spans="4:7">
      <c r="D4087" s="16"/>
      <c r="E4087" s="17"/>
      <c r="F4087" s="17"/>
      <c r="G4087" s="17"/>
    </row>
    <row r="4088" spans="4:7">
      <c r="D4088" s="16"/>
      <c r="E4088" s="17"/>
      <c r="F4088" s="17"/>
      <c r="G4088" s="17"/>
    </row>
    <row r="4089" spans="4:7">
      <c r="D4089" s="16"/>
      <c r="E4089" s="17"/>
      <c r="F4089" s="17"/>
      <c r="G4089" s="17"/>
    </row>
    <row r="4090" spans="4:7">
      <c r="D4090" s="16"/>
      <c r="E4090" s="17"/>
      <c r="F4090" s="17"/>
      <c r="G4090" s="17"/>
    </row>
    <row r="4091" spans="4:7">
      <c r="D4091" s="16"/>
      <c r="E4091" s="17"/>
      <c r="F4091" s="17"/>
      <c r="G4091" s="17"/>
    </row>
    <row r="4092" spans="4:7">
      <c r="D4092" s="16"/>
      <c r="E4092" s="17"/>
      <c r="F4092" s="17"/>
      <c r="G4092" s="17"/>
    </row>
    <row r="4093" spans="4:7">
      <c r="D4093" s="16"/>
      <c r="E4093" s="17"/>
      <c r="F4093" s="17"/>
      <c r="G4093" s="17"/>
    </row>
    <row r="4094" spans="4:7">
      <c r="D4094" s="16"/>
      <c r="E4094" s="17"/>
      <c r="F4094" s="17"/>
      <c r="G4094" s="17"/>
    </row>
    <row r="4095" spans="4:7">
      <c r="D4095" s="16"/>
      <c r="E4095" s="17"/>
      <c r="F4095" s="17"/>
      <c r="G4095" s="17"/>
    </row>
    <row r="4096" spans="4:7">
      <c r="D4096" s="16"/>
      <c r="E4096" s="17"/>
      <c r="F4096" s="17"/>
      <c r="G4096" s="17"/>
    </row>
    <row r="4097" spans="4:7">
      <c r="D4097" s="16"/>
      <c r="E4097" s="17"/>
      <c r="F4097" s="17"/>
      <c r="G4097" s="17"/>
    </row>
    <row r="4098" spans="4:7">
      <c r="D4098" s="16"/>
      <c r="E4098" s="17"/>
      <c r="F4098" s="17"/>
      <c r="G4098" s="17"/>
    </row>
    <row r="4099" spans="4:7">
      <c r="D4099" s="16"/>
      <c r="E4099" s="17"/>
      <c r="F4099" s="17"/>
      <c r="G4099" s="17"/>
    </row>
    <row r="4100" spans="4:7">
      <c r="D4100" s="16"/>
      <c r="E4100" s="17"/>
      <c r="F4100" s="17"/>
      <c r="G4100" s="17"/>
    </row>
    <row r="4101" spans="4:7">
      <c r="D4101" s="16"/>
      <c r="E4101" s="17"/>
      <c r="F4101" s="17"/>
      <c r="G4101" s="17"/>
    </row>
    <row r="4102" spans="4:7">
      <c r="D4102" s="16"/>
      <c r="E4102" s="17"/>
      <c r="F4102" s="17"/>
      <c r="G4102" s="17"/>
    </row>
    <row r="4103" spans="4:7">
      <c r="D4103" s="16"/>
      <c r="E4103" s="17"/>
      <c r="F4103" s="17"/>
      <c r="G4103" s="17"/>
    </row>
    <row r="4104" spans="4:7">
      <c r="D4104" s="16"/>
      <c r="E4104" s="17"/>
      <c r="F4104" s="17"/>
      <c r="G4104" s="17"/>
    </row>
    <row r="4105" spans="4:7">
      <c r="D4105" s="16"/>
      <c r="E4105" s="17"/>
      <c r="F4105" s="17"/>
      <c r="G4105" s="17"/>
    </row>
    <row r="4106" spans="4:7">
      <c r="D4106" s="16"/>
      <c r="E4106" s="17"/>
      <c r="F4106" s="17"/>
      <c r="G4106" s="17"/>
    </row>
    <row r="4107" spans="4:7">
      <c r="D4107" s="16"/>
      <c r="E4107" s="17"/>
      <c r="F4107" s="17"/>
      <c r="G4107" s="17"/>
    </row>
    <row r="4108" spans="4:7">
      <c r="D4108" s="16"/>
      <c r="E4108" s="17"/>
      <c r="F4108" s="17"/>
      <c r="G4108" s="17"/>
    </row>
    <row r="4109" spans="4:7">
      <c r="D4109" s="16"/>
      <c r="E4109" s="17"/>
      <c r="F4109" s="17"/>
      <c r="G4109" s="17"/>
    </row>
    <row r="4110" spans="4:7">
      <c r="D4110" s="16"/>
      <c r="E4110" s="17"/>
      <c r="F4110" s="17"/>
      <c r="G4110" s="17"/>
    </row>
    <row r="4111" spans="4:7">
      <c r="D4111" s="16"/>
      <c r="E4111" s="17"/>
      <c r="F4111" s="17"/>
      <c r="G4111" s="17"/>
    </row>
    <row r="4112" spans="4:7">
      <c r="D4112" s="16"/>
      <c r="E4112" s="17"/>
      <c r="F4112" s="17"/>
      <c r="G4112" s="17"/>
    </row>
    <row r="4113" spans="4:7">
      <c r="D4113" s="16"/>
      <c r="E4113" s="17"/>
      <c r="F4113" s="17"/>
      <c r="G4113" s="17"/>
    </row>
    <row r="4114" spans="4:7">
      <c r="D4114" s="16"/>
      <c r="E4114" s="17"/>
      <c r="F4114" s="17"/>
      <c r="G4114" s="17"/>
    </row>
    <row r="4115" spans="4:7">
      <c r="D4115" s="16"/>
      <c r="E4115" s="17"/>
      <c r="F4115" s="17"/>
      <c r="G4115" s="17"/>
    </row>
    <row r="4116" spans="4:7">
      <c r="D4116" s="16"/>
      <c r="E4116" s="17"/>
      <c r="F4116" s="17"/>
      <c r="G4116" s="17"/>
    </row>
    <row r="4117" spans="4:7">
      <c r="D4117" s="16"/>
      <c r="E4117" s="17"/>
      <c r="F4117" s="17"/>
      <c r="G4117" s="17"/>
    </row>
    <row r="4118" spans="4:7">
      <c r="D4118" s="16"/>
      <c r="E4118" s="17"/>
      <c r="F4118" s="17"/>
      <c r="G4118" s="17"/>
    </row>
    <row r="4119" spans="4:7">
      <c r="D4119" s="16"/>
      <c r="E4119" s="17"/>
      <c r="F4119" s="17"/>
      <c r="G4119" s="17"/>
    </row>
    <row r="4120" spans="4:7">
      <c r="D4120" s="16"/>
      <c r="E4120" s="17"/>
      <c r="F4120" s="17"/>
      <c r="G4120" s="17"/>
    </row>
    <row r="4121" spans="4:7">
      <c r="D4121" s="16"/>
      <c r="E4121" s="17"/>
      <c r="F4121" s="17"/>
      <c r="G4121" s="17"/>
    </row>
    <row r="4122" spans="4:7">
      <c r="D4122" s="16"/>
      <c r="E4122" s="17"/>
      <c r="F4122" s="17"/>
      <c r="G4122" s="17"/>
    </row>
    <row r="4123" spans="4:7">
      <c r="D4123" s="16"/>
      <c r="E4123" s="17"/>
      <c r="F4123" s="17"/>
      <c r="G4123" s="17"/>
    </row>
    <row r="4124" spans="4:7">
      <c r="D4124" s="16"/>
      <c r="E4124" s="17"/>
      <c r="F4124" s="17"/>
      <c r="G4124" s="17"/>
    </row>
    <row r="4125" spans="4:7">
      <c r="D4125" s="16"/>
      <c r="E4125" s="17"/>
      <c r="F4125" s="17"/>
      <c r="G4125" s="17"/>
    </row>
    <row r="4126" spans="4:7">
      <c r="D4126" s="16"/>
      <c r="E4126" s="17"/>
      <c r="F4126" s="17"/>
      <c r="G4126" s="17"/>
    </row>
    <row r="4127" spans="4:7">
      <c r="D4127" s="16"/>
      <c r="E4127" s="17"/>
      <c r="F4127" s="17"/>
      <c r="G4127" s="17"/>
    </row>
    <row r="4128" spans="4:7">
      <c r="D4128" s="16"/>
      <c r="E4128" s="17"/>
      <c r="F4128" s="17"/>
      <c r="G4128" s="17"/>
    </row>
    <row r="4129" spans="4:7">
      <c r="D4129" s="16"/>
      <c r="E4129" s="17"/>
      <c r="F4129" s="17"/>
      <c r="G4129" s="17"/>
    </row>
    <row r="4130" spans="4:7">
      <c r="D4130" s="16"/>
      <c r="E4130" s="17"/>
      <c r="F4130" s="17"/>
      <c r="G4130" s="17"/>
    </row>
    <row r="4131" spans="4:7">
      <c r="D4131" s="16"/>
      <c r="E4131" s="17"/>
      <c r="F4131" s="17"/>
      <c r="G4131" s="17"/>
    </row>
    <row r="4132" spans="4:7">
      <c r="D4132" s="16"/>
      <c r="E4132" s="17"/>
      <c r="F4132" s="17"/>
      <c r="G4132" s="17"/>
    </row>
    <row r="4133" spans="4:7">
      <c r="D4133" s="16"/>
      <c r="E4133" s="17"/>
      <c r="F4133" s="17"/>
      <c r="G4133" s="17"/>
    </row>
    <row r="4134" spans="4:7">
      <c r="D4134" s="16"/>
      <c r="E4134" s="17"/>
      <c r="F4134" s="17"/>
      <c r="G4134" s="17"/>
    </row>
    <row r="4135" spans="4:7">
      <c r="D4135" s="16"/>
      <c r="E4135" s="17"/>
      <c r="F4135" s="17"/>
      <c r="G4135" s="17"/>
    </row>
    <row r="4136" spans="4:7">
      <c r="D4136" s="16"/>
      <c r="E4136" s="17"/>
      <c r="F4136" s="17"/>
      <c r="G4136" s="17"/>
    </row>
    <row r="4137" spans="4:7">
      <c r="D4137" s="16"/>
      <c r="E4137" s="17"/>
      <c r="F4137" s="17"/>
      <c r="G4137" s="17"/>
    </row>
    <row r="4138" spans="4:7">
      <c r="D4138" s="16"/>
      <c r="E4138" s="17"/>
      <c r="F4138" s="17"/>
      <c r="G4138" s="17"/>
    </row>
    <row r="4139" spans="4:7">
      <c r="D4139" s="16"/>
      <c r="E4139" s="17"/>
      <c r="F4139" s="17"/>
      <c r="G4139" s="17"/>
    </row>
    <row r="4140" spans="4:7">
      <c r="D4140" s="16"/>
      <c r="E4140" s="17"/>
      <c r="F4140" s="17"/>
      <c r="G4140" s="17"/>
    </row>
    <row r="4141" spans="4:7">
      <c r="D4141" s="16"/>
      <c r="E4141" s="17"/>
      <c r="F4141" s="17"/>
      <c r="G4141" s="17"/>
    </row>
    <row r="4142" spans="4:7">
      <c r="D4142" s="16"/>
      <c r="E4142" s="17"/>
      <c r="F4142" s="17"/>
      <c r="G4142" s="17"/>
    </row>
    <row r="4143" spans="4:7">
      <c r="D4143" s="16"/>
      <c r="E4143" s="17"/>
      <c r="F4143" s="17"/>
      <c r="G4143" s="17"/>
    </row>
    <row r="4144" spans="4:7">
      <c r="D4144" s="16"/>
      <c r="E4144" s="17"/>
      <c r="F4144" s="17"/>
      <c r="G4144" s="17"/>
    </row>
    <row r="4145" spans="4:7">
      <c r="D4145" s="16"/>
      <c r="E4145" s="17"/>
      <c r="F4145" s="17"/>
      <c r="G4145" s="17"/>
    </row>
    <row r="4146" spans="4:7">
      <c r="D4146" s="16"/>
      <c r="E4146" s="17"/>
      <c r="F4146" s="17"/>
      <c r="G4146" s="17"/>
    </row>
    <row r="4147" spans="4:7">
      <c r="D4147" s="16"/>
      <c r="E4147" s="17"/>
      <c r="F4147" s="17"/>
      <c r="G4147" s="17"/>
    </row>
    <row r="4148" spans="4:7">
      <c r="D4148" s="16"/>
      <c r="E4148" s="17"/>
      <c r="F4148" s="17"/>
      <c r="G4148" s="17"/>
    </row>
    <row r="4149" spans="4:7">
      <c r="D4149" s="16"/>
      <c r="E4149" s="17"/>
      <c r="F4149" s="17"/>
      <c r="G4149" s="17"/>
    </row>
    <row r="4150" spans="4:7">
      <c r="D4150" s="16"/>
      <c r="E4150" s="17"/>
      <c r="F4150" s="17"/>
      <c r="G4150" s="17"/>
    </row>
    <row r="4151" spans="4:7">
      <c r="D4151" s="16"/>
      <c r="E4151" s="17"/>
      <c r="F4151" s="17"/>
      <c r="G4151" s="17"/>
    </row>
    <row r="4152" spans="4:7">
      <c r="D4152" s="16"/>
      <c r="E4152" s="17"/>
      <c r="F4152" s="17"/>
      <c r="G4152" s="17"/>
    </row>
    <row r="4153" spans="4:7">
      <c r="D4153" s="16"/>
      <c r="E4153" s="17"/>
      <c r="F4153" s="17"/>
      <c r="G4153" s="17"/>
    </row>
    <row r="4154" spans="4:7">
      <c r="D4154" s="16"/>
      <c r="E4154" s="17"/>
      <c r="F4154" s="17"/>
      <c r="G4154" s="17"/>
    </row>
    <row r="4155" spans="4:7">
      <c r="D4155" s="16"/>
      <c r="E4155" s="17"/>
      <c r="F4155" s="17"/>
      <c r="G4155" s="17"/>
    </row>
    <row r="4156" spans="4:7">
      <c r="D4156" s="16"/>
      <c r="E4156" s="17"/>
      <c r="F4156" s="17"/>
      <c r="G4156" s="17"/>
    </row>
    <row r="4157" spans="4:7">
      <c r="D4157" s="16"/>
      <c r="E4157" s="17"/>
      <c r="F4157" s="17"/>
      <c r="G4157" s="17"/>
    </row>
    <row r="4158" spans="4:7">
      <c r="D4158" s="16"/>
      <c r="E4158" s="17"/>
      <c r="F4158" s="17"/>
      <c r="G4158" s="17"/>
    </row>
    <row r="4159" spans="4:7">
      <c r="D4159" s="16"/>
      <c r="E4159" s="17"/>
      <c r="F4159" s="17"/>
      <c r="G4159" s="17"/>
    </row>
    <row r="4160" spans="4:7">
      <c r="D4160" s="16"/>
      <c r="E4160" s="17"/>
      <c r="F4160" s="17"/>
      <c r="G4160" s="17"/>
    </row>
    <row r="4161" spans="4:7">
      <c r="D4161" s="16"/>
      <c r="E4161" s="17"/>
      <c r="F4161" s="17"/>
      <c r="G4161" s="17"/>
    </row>
    <row r="4162" spans="4:7">
      <c r="D4162" s="16"/>
      <c r="E4162" s="17"/>
      <c r="F4162" s="17"/>
      <c r="G4162" s="17"/>
    </row>
    <row r="4163" spans="4:7">
      <c r="D4163" s="16"/>
      <c r="E4163" s="17"/>
      <c r="F4163" s="17"/>
      <c r="G4163" s="17"/>
    </row>
    <row r="4164" spans="4:7">
      <c r="D4164" s="16"/>
      <c r="E4164" s="17"/>
      <c r="F4164" s="17"/>
      <c r="G4164" s="17"/>
    </row>
    <row r="4165" spans="4:7">
      <c r="D4165" s="16"/>
      <c r="E4165" s="17"/>
      <c r="F4165" s="17"/>
      <c r="G4165" s="17"/>
    </row>
    <row r="4166" spans="4:7">
      <c r="D4166" s="16"/>
      <c r="E4166" s="17"/>
      <c r="F4166" s="17"/>
      <c r="G4166" s="17"/>
    </row>
    <row r="4167" spans="4:7">
      <c r="D4167" s="16"/>
      <c r="E4167" s="17"/>
      <c r="F4167" s="17"/>
      <c r="G4167" s="17"/>
    </row>
    <row r="4168" spans="4:7">
      <c r="D4168" s="16"/>
      <c r="E4168" s="17"/>
      <c r="F4168" s="17"/>
      <c r="G4168" s="17"/>
    </row>
    <row r="4169" spans="4:7">
      <c r="D4169" s="16"/>
      <c r="E4169" s="17"/>
      <c r="F4169" s="17"/>
      <c r="G4169" s="17"/>
    </row>
    <row r="4170" spans="4:7">
      <c r="D4170" s="16"/>
      <c r="E4170" s="17"/>
      <c r="F4170" s="17"/>
      <c r="G4170" s="17"/>
    </row>
    <row r="4171" spans="4:7">
      <c r="D4171" s="16"/>
      <c r="E4171" s="17"/>
      <c r="F4171" s="17"/>
      <c r="G4171" s="17"/>
    </row>
    <row r="4172" spans="4:7">
      <c r="D4172" s="16"/>
      <c r="E4172" s="17"/>
      <c r="F4172" s="17"/>
      <c r="G4172" s="17"/>
    </row>
    <row r="4173" spans="4:7">
      <c r="D4173" s="16"/>
      <c r="E4173" s="17"/>
      <c r="F4173" s="17"/>
      <c r="G4173" s="17"/>
    </row>
    <row r="4174" spans="4:7">
      <c r="D4174" s="16"/>
      <c r="E4174" s="17"/>
      <c r="F4174" s="17"/>
      <c r="G4174" s="17"/>
    </row>
    <row r="4175" spans="4:7">
      <c r="D4175" s="16"/>
      <c r="E4175" s="17"/>
      <c r="F4175" s="17"/>
      <c r="G4175" s="17"/>
    </row>
    <row r="4176" spans="4:7">
      <c r="D4176" s="16"/>
      <c r="E4176" s="17"/>
      <c r="F4176" s="17"/>
      <c r="G4176" s="17"/>
    </row>
    <row r="4177" spans="4:7">
      <c r="D4177" s="16"/>
      <c r="E4177" s="17"/>
      <c r="F4177" s="17"/>
      <c r="G4177" s="17"/>
    </row>
    <row r="4178" spans="4:7">
      <c r="D4178" s="16"/>
      <c r="E4178" s="17"/>
      <c r="F4178" s="17"/>
      <c r="G4178" s="17"/>
    </row>
    <row r="4179" spans="4:7">
      <c r="D4179" s="16"/>
      <c r="E4179" s="17"/>
      <c r="F4179" s="17"/>
      <c r="G4179" s="17"/>
    </row>
    <row r="4180" spans="4:7">
      <c r="D4180" s="16"/>
      <c r="E4180" s="17"/>
      <c r="F4180" s="17"/>
      <c r="G4180" s="17"/>
    </row>
    <row r="4181" spans="4:7">
      <c r="D4181" s="16"/>
      <c r="E4181" s="17"/>
      <c r="F4181" s="17"/>
      <c r="G4181" s="17"/>
    </row>
    <row r="4182" spans="4:7">
      <c r="D4182" s="16"/>
      <c r="E4182" s="17"/>
      <c r="F4182" s="17"/>
      <c r="G4182" s="17"/>
    </row>
    <row r="4183" spans="4:7">
      <c r="D4183" s="16"/>
      <c r="E4183" s="17"/>
      <c r="F4183" s="17"/>
      <c r="G4183" s="17"/>
    </row>
    <row r="4184" spans="4:7">
      <c r="D4184" s="16"/>
      <c r="E4184" s="17"/>
      <c r="F4184" s="17"/>
      <c r="G4184" s="17"/>
    </row>
    <row r="4185" spans="4:7">
      <c r="D4185" s="16"/>
      <c r="E4185" s="17"/>
      <c r="F4185" s="17"/>
      <c r="G4185" s="17"/>
    </row>
    <row r="4186" spans="4:7">
      <c r="D4186" s="16"/>
      <c r="E4186" s="17"/>
      <c r="F4186" s="17"/>
      <c r="G4186" s="17"/>
    </row>
    <row r="4187" spans="4:7">
      <c r="D4187" s="16"/>
      <c r="E4187" s="17"/>
      <c r="F4187" s="17"/>
      <c r="G4187" s="17"/>
    </row>
    <row r="4188" spans="4:7">
      <c r="D4188" s="16"/>
      <c r="E4188" s="17"/>
      <c r="F4188" s="17"/>
      <c r="G4188" s="17"/>
    </row>
    <row r="4189" spans="4:7">
      <c r="D4189" s="16"/>
      <c r="E4189" s="17"/>
      <c r="F4189" s="17"/>
      <c r="G4189" s="17"/>
    </row>
    <row r="4190" spans="4:7">
      <c r="D4190" s="16"/>
      <c r="E4190" s="17"/>
      <c r="F4190" s="17"/>
      <c r="G4190" s="17"/>
    </row>
    <row r="4191" spans="4:7">
      <c r="D4191" s="16"/>
      <c r="E4191" s="17"/>
      <c r="F4191" s="17"/>
      <c r="G4191" s="17"/>
    </row>
    <row r="4192" spans="4:7">
      <c r="D4192" s="16"/>
      <c r="E4192" s="17"/>
      <c r="F4192" s="17"/>
      <c r="G4192" s="17"/>
    </row>
    <row r="4193" spans="4:7">
      <c r="D4193" s="16"/>
      <c r="E4193" s="17"/>
      <c r="F4193" s="17"/>
      <c r="G4193" s="17"/>
    </row>
    <row r="4194" spans="4:7">
      <c r="D4194" s="16"/>
      <c r="E4194" s="17"/>
      <c r="F4194" s="17"/>
      <c r="G4194" s="17"/>
    </row>
    <row r="4195" spans="4:7">
      <c r="D4195" s="16"/>
      <c r="E4195" s="17"/>
      <c r="F4195" s="17"/>
      <c r="G4195" s="17"/>
    </row>
    <row r="4196" spans="4:7">
      <c r="D4196" s="16"/>
      <c r="E4196" s="17"/>
      <c r="F4196" s="17"/>
      <c r="G4196" s="17"/>
    </row>
    <row r="4197" spans="4:7">
      <c r="D4197" s="16"/>
      <c r="E4197" s="17"/>
      <c r="F4197" s="17"/>
      <c r="G4197" s="17"/>
    </row>
    <row r="4198" spans="4:7">
      <c r="D4198" s="16"/>
      <c r="E4198" s="17"/>
      <c r="F4198" s="17"/>
      <c r="G4198" s="17"/>
    </row>
    <row r="4199" spans="4:7">
      <c r="D4199" s="16"/>
      <c r="E4199" s="17"/>
      <c r="F4199" s="17"/>
      <c r="G4199" s="17"/>
    </row>
    <row r="4200" spans="4:7">
      <c r="D4200" s="16"/>
      <c r="E4200" s="17"/>
      <c r="F4200" s="17"/>
      <c r="G4200" s="17"/>
    </row>
    <row r="4201" spans="4:7">
      <c r="D4201" s="16"/>
      <c r="E4201" s="17"/>
      <c r="F4201" s="17"/>
      <c r="G4201" s="17"/>
    </row>
    <row r="4202" spans="4:7">
      <c r="D4202" s="16"/>
      <c r="E4202" s="17"/>
      <c r="F4202" s="17"/>
      <c r="G4202" s="17"/>
    </row>
    <row r="4203" spans="4:7">
      <c r="D4203" s="16"/>
      <c r="E4203" s="17"/>
      <c r="F4203" s="17"/>
      <c r="G4203" s="17"/>
    </row>
    <row r="4204" spans="4:7">
      <c r="D4204" s="16"/>
      <c r="E4204" s="17"/>
      <c r="F4204" s="17"/>
      <c r="G4204" s="17"/>
    </row>
    <row r="4205" spans="4:7">
      <c r="D4205" s="16"/>
      <c r="E4205" s="17"/>
      <c r="F4205" s="17"/>
      <c r="G4205" s="17"/>
    </row>
    <row r="4206" spans="4:7">
      <c r="D4206" s="16"/>
      <c r="E4206" s="17"/>
      <c r="F4206" s="17"/>
      <c r="G4206" s="17"/>
    </row>
    <row r="4207" spans="4:7">
      <c r="D4207" s="16"/>
      <c r="E4207" s="17"/>
      <c r="F4207" s="17"/>
      <c r="G4207" s="17"/>
    </row>
    <row r="4208" spans="4:7">
      <c r="D4208" s="16"/>
      <c r="E4208" s="17"/>
      <c r="F4208" s="17"/>
      <c r="G4208" s="17"/>
    </row>
    <row r="4209" spans="4:7">
      <c r="D4209" s="16"/>
      <c r="E4209" s="17"/>
      <c r="F4209" s="17"/>
      <c r="G4209" s="17"/>
    </row>
    <row r="4210" spans="4:7">
      <c r="D4210" s="16"/>
      <c r="E4210" s="17"/>
      <c r="F4210" s="17"/>
      <c r="G4210" s="17"/>
    </row>
    <row r="4211" spans="4:7">
      <c r="D4211" s="16"/>
      <c r="E4211" s="17"/>
      <c r="F4211" s="17"/>
      <c r="G4211" s="17"/>
    </row>
    <row r="4212" spans="4:7">
      <c r="D4212" s="16"/>
      <c r="E4212" s="17"/>
      <c r="F4212" s="17"/>
      <c r="G4212" s="17"/>
    </row>
    <row r="4213" spans="4:7">
      <c r="D4213" s="16"/>
      <c r="E4213" s="17"/>
      <c r="F4213" s="17"/>
      <c r="G4213" s="17"/>
    </row>
    <row r="4214" spans="4:7">
      <c r="D4214" s="16"/>
      <c r="E4214" s="17"/>
      <c r="F4214" s="17"/>
      <c r="G4214" s="17"/>
    </row>
    <row r="4215" spans="4:7">
      <c r="D4215" s="16"/>
      <c r="E4215" s="17"/>
      <c r="F4215" s="17"/>
      <c r="G4215" s="17"/>
    </row>
    <row r="4216" spans="4:7">
      <c r="D4216" s="16"/>
      <c r="E4216" s="17"/>
      <c r="F4216" s="17"/>
      <c r="G4216" s="17"/>
    </row>
    <row r="4217" spans="4:7">
      <c r="D4217" s="16"/>
      <c r="E4217" s="17"/>
      <c r="F4217" s="17"/>
      <c r="G4217" s="17"/>
    </row>
    <row r="4218" spans="4:7">
      <c r="D4218" s="16"/>
      <c r="E4218" s="17"/>
      <c r="F4218" s="17"/>
      <c r="G4218" s="17"/>
    </row>
    <row r="4219" spans="4:7">
      <c r="D4219" s="16"/>
      <c r="E4219" s="17"/>
      <c r="F4219" s="17"/>
      <c r="G4219" s="17"/>
    </row>
    <row r="4220" spans="4:7">
      <c r="D4220" s="16"/>
      <c r="E4220" s="17"/>
      <c r="F4220" s="17"/>
      <c r="G4220" s="17"/>
    </row>
    <row r="4221" spans="4:7">
      <c r="D4221" s="16"/>
      <c r="E4221" s="17"/>
      <c r="F4221" s="17"/>
      <c r="G4221" s="17"/>
    </row>
    <row r="4222" spans="4:7">
      <c r="D4222" s="16"/>
      <c r="E4222" s="17"/>
      <c r="F4222" s="17"/>
      <c r="G4222" s="17"/>
    </row>
    <row r="4223" spans="4:7">
      <c r="D4223" s="16"/>
      <c r="E4223" s="17"/>
      <c r="F4223" s="17"/>
      <c r="G4223" s="17"/>
    </row>
    <row r="4224" spans="4:7">
      <c r="D4224" s="16"/>
      <c r="E4224" s="17"/>
      <c r="F4224" s="17"/>
      <c r="G4224" s="17"/>
    </row>
    <row r="4225" spans="4:7">
      <c r="D4225" s="16"/>
      <c r="E4225" s="17"/>
      <c r="F4225" s="17"/>
      <c r="G4225" s="17"/>
    </row>
    <row r="4226" spans="4:7">
      <c r="D4226" s="16"/>
      <c r="E4226" s="17"/>
      <c r="F4226" s="17"/>
      <c r="G4226" s="17"/>
    </row>
    <row r="4227" spans="4:7">
      <c r="D4227" s="16"/>
      <c r="E4227" s="17"/>
      <c r="F4227" s="17"/>
      <c r="G4227" s="17"/>
    </row>
    <row r="4228" spans="4:7">
      <c r="D4228" s="16"/>
      <c r="E4228" s="17"/>
      <c r="F4228" s="17"/>
      <c r="G4228" s="17"/>
    </row>
    <row r="4229" spans="4:7">
      <c r="D4229" s="16"/>
      <c r="E4229" s="17"/>
      <c r="F4229" s="17"/>
      <c r="G4229" s="17"/>
    </row>
    <row r="4230" spans="4:7">
      <c r="D4230" s="16"/>
      <c r="E4230" s="17"/>
      <c r="F4230" s="17"/>
      <c r="G4230" s="17"/>
    </row>
    <row r="4231" spans="4:7">
      <c r="D4231" s="16"/>
      <c r="E4231" s="17"/>
      <c r="F4231" s="17"/>
      <c r="G4231" s="17"/>
    </row>
    <row r="4232" spans="4:7">
      <c r="D4232" s="16"/>
      <c r="E4232" s="17"/>
      <c r="F4232" s="17"/>
      <c r="G4232" s="17"/>
    </row>
    <row r="4233" spans="4:7">
      <c r="D4233" s="16"/>
      <c r="E4233" s="17"/>
      <c r="F4233" s="17"/>
      <c r="G4233" s="17"/>
    </row>
    <row r="4234" spans="4:7">
      <c r="D4234" s="16"/>
      <c r="E4234" s="17"/>
      <c r="F4234" s="17"/>
      <c r="G4234" s="17"/>
    </row>
    <row r="4235" spans="4:7">
      <c r="D4235" s="16"/>
      <c r="E4235" s="17"/>
      <c r="F4235" s="17"/>
      <c r="G4235" s="17"/>
    </row>
    <row r="4236" spans="4:7">
      <c r="D4236" s="16"/>
      <c r="E4236" s="17"/>
      <c r="F4236" s="17"/>
      <c r="G4236" s="17"/>
    </row>
    <row r="4237" spans="4:7">
      <c r="D4237" s="16"/>
      <c r="E4237" s="17"/>
      <c r="F4237" s="17"/>
      <c r="G4237" s="17"/>
    </row>
    <row r="4238" spans="4:7">
      <c r="D4238" s="16"/>
      <c r="E4238" s="17"/>
      <c r="F4238" s="17"/>
      <c r="G4238" s="17"/>
    </row>
    <row r="4239" spans="4:7">
      <c r="D4239" s="16"/>
      <c r="E4239" s="17"/>
      <c r="F4239" s="17"/>
      <c r="G4239" s="17"/>
    </row>
    <row r="4240" spans="4:7">
      <c r="D4240" s="16"/>
      <c r="E4240" s="17"/>
      <c r="F4240" s="17"/>
      <c r="G4240" s="17"/>
    </row>
    <row r="4241" spans="4:7">
      <c r="D4241" s="16"/>
      <c r="E4241" s="17"/>
      <c r="F4241" s="17"/>
      <c r="G4241" s="17"/>
    </row>
    <row r="4242" spans="4:7">
      <c r="D4242" s="16"/>
      <c r="E4242" s="17"/>
      <c r="F4242" s="17"/>
      <c r="G4242" s="17"/>
    </row>
    <row r="4243" spans="4:7">
      <c r="D4243" s="16"/>
      <c r="E4243" s="17"/>
      <c r="F4243" s="17"/>
      <c r="G4243" s="17"/>
    </row>
    <row r="4244" spans="4:7">
      <c r="D4244" s="16"/>
      <c r="E4244" s="17"/>
      <c r="F4244" s="17"/>
      <c r="G4244" s="17"/>
    </row>
    <row r="4245" spans="4:7">
      <c r="D4245" s="16"/>
      <c r="E4245" s="17"/>
      <c r="F4245" s="17"/>
      <c r="G4245" s="17"/>
    </row>
    <row r="4246" spans="4:7">
      <c r="D4246" s="16"/>
      <c r="E4246" s="17"/>
      <c r="F4246" s="17"/>
      <c r="G4246" s="17"/>
    </row>
    <row r="4247" spans="4:7">
      <c r="D4247" s="16"/>
      <c r="E4247" s="17"/>
      <c r="F4247" s="17"/>
      <c r="G4247" s="17"/>
    </row>
    <row r="4248" spans="4:7">
      <c r="D4248" s="16"/>
      <c r="E4248" s="17"/>
      <c r="F4248" s="17"/>
      <c r="G4248" s="17"/>
    </row>
    <row r="4249" spans="4:7">
      <c r="D4249" s="16"/>
      <c r="E4249" s="17"/>
      <c r="F4249" s="17"/>
      <c r="G4249" s="17"/>
    </row>
    <row r="4250" spans="4:7">
      <c r="D4250" s="16"/>
      <c r="E4250" s="17"/>
      <c r="F4250" s="17"/>
      <c r="G4250" s="17"/>
    </row>
    <row r="4251" spans="4:7">
      <c r="D4251" s="16"/>
      <c r="E4251" s="17"/>
      <c r="F4251" s="17"/>
      <c r="G4251" s="17"/>
    </row>
    <row r="4252" spans="4:7">
      <c r="D4252" s="16"/>
      <c r="E4252" s="17"/>
      <c r="F4252" s="17"/>
      <c r="G4252" s="17"/>
    </row>
    <row r="4253" spans="4:7">
      <c r="D4253" s="16"/>
      <c r="E4253" s="17"/>
      <c r="F4253" s="17"/>
      <c r="G4253" s="17"/>
    </row>
    <row r="4254" spans="4:7">
      <c r="D4254" s="16"/>
      <c r="E4254" s="17"/>
      <c r="F4254" s="17"/>
      <c r="G4254" s="17"/>
    </row>
    <row r="4255" spans="4:7">
      <c r="D4255" s="16"/>
      <c r="E4255" s="17"/>
      <c r="F4255" s="17"/>
      <c r="G4255" s="17"/>
    </row>
    <row r="4256" spans="4:7">
      <c r="D4256" s="16"/>
      <c r="E4256" s="17"/>
      <c r="F4256" s="17"/>
      <c r="G4256" s="17"/>
    </row>
    <row r="4257" spans="4:7">
      <c r="D4257" s="16"/>
      <c r="E4257" s="17"/>
      <c r="F4257" s="17"/>
      <c r="G4257" s="17"/>
    </row>
    <row r="4258" spans="4:7">
      <c r="D4258" s="16"/>
      <c r="E4258" s="17"/>
      <c r="F4258" s="17"/>
      <c r="G4258" s="17"/>
    </row>
    <row r="4259" spans="4:7">
      <c r="D4259" s="16"/>
      <c r="E4259" s="17"/>
      <c r="F4259" s="17"/>
      <c r="G4259" s="17"/>
    </row>
    <row r="4260" spans="4:7">
      <c r="D4260" s="16"/>
      <c r="E4260" s="17"/>
      <c r="F4260" s="17"/>
      <c r="G4260" s="17"/>
    </row>
    <row r="4261" spans="4:7">
      <c r="D4261" s="16"/>
      <c r="E4261" s="17"/>
      <c r="F4261" s="17"/>
      <c r="G4261" s="17"/>
    </row>
    <row r="4262" spans="4:7">
      <c r="D4262" s="16"/>
      <c r="E4262" s="17"/>
      <c r="F4262" s="17"/>
      <c r="G4262" s="17"/>
    </row>
    <row r="4263" spans="4:7">
      <c r="D4263" s="16"/>
      <c r="E4263" s="17"/>
      <c r="F4263" s="17"/>
      <c r="G4263" s="17"/>
    </row>
    <row r="4264" spans="4:7">
      <c r="D4264" s="16"/>
      <c r="E4264" s="17"/>
      <c r="F4264" s="17"/>
      <c r="G4264" s="17"/>
    </row>
    <row r="4265" spans="4:7">
      <c r="D4265" s="16"/>
      <c r="E4265" s="17"/>
      <c r="F4265" s="17"/>
      <c r="G4265" s="17"/>
    </row>
    <row r="4266" spans="4:7">
      <c r="D4266" s="16"/>
      <c r="E4266" s="17"/>
      <c r="F4266" s="17"/>
      <c r="G4266" s="17"/>
    </row>
    <row r="4267" spans="4:7">
      <c r="D4267" s="16"/>
      <c r="E4267" s="17"/>
      <c r="F4267" s="17"/>
      <c r="G4267" s="17"/>
    </row>
    <row r="4268" spans="4:7">
      <c r="D4268" s="16"/>
      <c r="E4268" s="17"/>
      <c r="F4268" s="17"/>
      <c r="G4268" s="17"/>
    </row>
    <row r="4269" spans="4:7">
      <c r="D4269" s="16"/>
      <c r="E4269" s="17"/>
      <c r="F4269" s="17"/>
      <c r="G4269" s="17"/>
    </row>
    <row r="4270" spans="4:7">
      <c r="D4270" s="16"/>
      <c r="E4270" s="17"/>
      <c r="F4270" s="17"/>
      <c r="G4270" s="17"/>
    </row>
    <row r="4271" spans="4:7">
      <c r="D4271" s="16"/>
      <c r="E4271" s="17"/>
      <c r="F4271" s="17"/>
      <c r="G4271" s="17"/>
    </row>
    <row r="4272" spans="4:7">
      <c r="D4272" s="16"/>
      <c r="E4272" s="17"/>
      <c r="F4272" s="17"/>
      <c r="G4272" s="17"/>
    </row>
    <row r="4273" spans="4:7">
      <c r="D4273" s="16"/>
      <c r="E4273" s="17"/>
      <c r="F4273" s="17"/>
      <c r="G4273" s="17"/>
    </row>
    <row r="4274" spans="4:7">
      <c r="D4274" s="16"/>
      <c r="E4274" s="17"/>
      <c r="F4274" s="17"/>
      <c r="G4274" s="17"/>
    </row>
    <row r="4275" spans="4:7">
      <c r="D4275" s="16"/>
      <c r="E4275" s="17"/>
      <c r="F4275" s="17"/>
      <c r="G4275" s="17"/>
    </row>
    <row r="4276" spans="4:7">
      <c r="D4276" s="16"/>
      <c r="E4276" s="17"/>
      <c r="F4276" s="17"/>
      <c r="G4276" s="17"/>
    </row>
    <row r="4277" spans="4:7">
      <c r="D4277" s="16"/>
      <c r="E4277" s="17"/>
      <c r="F4277" s="17"/>
      <c r="G4277" s="17"/>
    </row>
    <row r="4278" spans="4:7">
      <c r="D4278" s="16"/>
      <c r="E4278" s="17"/>
      <c r="F4278" s="17"/>
      <c r="G4278" s="17"/>
    </row>
    <row r="4279" spans="4:7">
      <c r="D4279" s="16"/>
      <c r="E4279" s="17"/>
      <c r="F4279" s="17"/>
      <c r="G4279" s="17"/>
    </row>
    <row r="4280" spans="4:7">
      <c r="D4280" s="16"/>
      <c r="E4280" s="17"/>
      <c r="F4280" s="17"/>
      <c r="G4280" s="17"/>
    </row>
    <row r="4281" spans="4:7">
      <c r="D4281" s="16"/>
      <c r="E4281" s="17"/>
      <c r="F4281" s="17"/>
      <c r="G4281" s="17"/>
    </row>
    <row r="4282" spans="4:7">
      <c r="D4282" s="16"/>
      <c r="E4282" s="17"/>
      <c r="F4282" s="17"/>
      <c r="G4282" s="17"/>
    </row>
    <row r="4283" spans="4:7">
      <c r="D4283" s="16"/>
      <c r="E4283" s="17"/>
      <c r="F4283" s="17"/>
      <c r="G4283" s="17"/>
    </row>
    <row r="4284" spans="4:7">
      <c r="D4284" s="16"/>
      <c r="E4284" s="17"/>
      <c r="F4284" s="17"/>
      <c r="G4284" s="17"/>
    </row>
    <row r="4285" spans="4:7">
      <c r="D4285" s="16"/>
      <c r="E4285" s="17"/>
      <c r="F4285" s="17"/>
      <c r="G4285" s="17"/>
    </row>
    <row r="4286" spans="4:7">
      <c r="D4286" s="16"/>
      <c r="E4286" s="17"/>
      <c r="F4286" s="17"/>
      <c r="G4286" s="17"/>
    </row>
    <row r="4287" spans="4:7">
      <c r="D4287" s="16"/>
      <c r="E4287" s="17"/>
      <c r="F4287" s="17"/>
      <c r="G4287" s="17"/>
    </row>
    <row r="4288" spans="4:7">
      <c r="D4288" s="16"/>
      <c r="E4288" s="17"/>
      <c r="F4288" s="17"/>
      <c r="G4288" s="17"/>
    </row>
    <row r="4289" spans="4:7">
      <c r="D4289" s="16"/>
      <c r="E4289" s="17"/>
      <c r="F4289" s="17"/>
      <c r="G4289" s="17"/>
    </row>
    <row r="4290" spans="4:7">
      <c r="D4290" s="16"/>
      <c r="E4290" s="17"/>
      <c r="F4290" s="17"/>
      <c r="G4290" s="17"/>
    </row>
    <row r="4291" spans="4:7">
      <c r="D4291" s="16"/>
      <c r="E4291" s="17"/>
      <c r="F4291" s="17"/>
      <c r="G4291" s="17"/>
    </row>
    <row r="4292" spans="4:7">
      <c r="D4292" s="16"/>
      <c r="E4292" s="17"/>
      <c r="F4292" s="17"/>
      <c r="G4292" s="17"/>
    </row>
    <row r="4293" spans="4:7">
      <c r="D4293" s="16"/>
      <c r="E4293" s="17"/>
      <c r="F4293" s="17"/>
      <c r="G4293" s="17"/>
    </row>
    <row r="4294" spans="4:7">
      <c r="D4294" s="16"/>
      <c r="E4294" s="17"/>
      <c r="F4294" s="17"/>
      <c r="G4294" s="17"/>
    </row>
    <row r="4295" spans="4:7">
      <c r="D4295" s="16"/>
      <c r="E4295" s="17"/>
      <c r="F4295" s="17"/>
      <c r="G4295" s="17"/>
    </row>
    <row r="4296" spans="4:7">
      <c r="D4296" s="16"/>
      <c r="E4296" s="17"/>
      <c r="F4296" s="17"/>
      <c r="G4296" s="17"/>
    </row>
    <row r="4297" spans="4:7">
      <c r="D4297" s="16"/>
      <c r="E4297" s="17"/>
      <c r="F4297" s="17"/>
      <c r="G4297" s="17"/>
    </row>
    <row r="4298" spans="4:7">
      <c r="D4298" s="16"/>
      <c r="E4298" s="17"/>
      <c r="F4298" s="17"/>
      <c r="G4298" s="17"/>
    </row>
    <row r="4299" spans="4:7">
      <c r="D4299" s="16"/>
      <c r="E4299" s="17"/>
      <c r="F4299" s="17"/>
      <c r="G4299" s="17"/>
    </row>
    <row r="4300" spans="4:7">
      <c r="D4300" s="16"/>
      <c r="E4300" s="17"/>
      <c r="F4300" s="17"/>
      <c r="G4300" s="17"/>
    </row>
    <row r="4301" spans="4:7">
      <c r="D4301" s="16"/>
      <c r="E4301" s="17"/>
      <c r="F4301" s="17"/>
      <c r="G4301" s="17"/>
    </row>
    <row r="4302" spans="4:7">
      <c r="D4302" s="16"/>
      <c r="E4302" s="17"/>
      <c r="F4302" s="17"/>
      <c r="G4302" s="17"/>
    </row>
    <row r="4303" spans="4:7">
      <c r="D4303" s="16"/>
      <c r="E4303" s="17"/>
      <c r="F4303" s="17"/>
      <c r="G4303" s="17"/>
    </row>
    <row r="4304" spans="4:7">
      <c r="D4304" s="16"/>
      <c r="E4304" s="17"/>
      <c r="F4304" s="17"/>
      <c r="G4304" s="17"/>
    </row>
    <row r="4305" spans="4:7">
      <c r="D4305" s="16"/>
      <c r="E4305" s="17"/>
      <c r="F4305" s="17"/>
      <c r="G4305" s="17"/>
    </row>
    <row r="4306" spans="4:7">
      <c r="D4306" s="16"/>
      <c r="E4306" s="17"/>
      <c r="F4306" s="17"/>
      <c r="G4306" s="17"/>
    </row>
    <row r="4307" spans="4:7">
      <c r="D4307" s="16"/>
      <c r="E4307" s="17"/>
      <c r="F4307" s="17"/>
      <c r="G4307" s="17"/>
    </row>
    <row r="4308" spans="4:7">
      <c r="D4308" s="16"/>
      <c r="E4308" s="17"/>
      <c r="F4308" s="17"/>
      <c r="G4308" s="17"/>
    </row>
    <row r="4309" spans="4:7">
      <c r="D4309" s="16"/>
      <c r="E4309" s="17"/>
      <c r="F4309" s="17"/>
      <c r="G4309" s="17"/>
    </row>
    <row r="4310" spans="4:7">
      <c r="D4310" s="16"/>
      <c r="E4310" s="17"/>
      <c r="F4310" s="17"/>
      <c r="G4310" s="17"/>
    </row>
    <row r="4311" spans="4:7">
      <c r="D4311" s="16"/>
      <c r="E4311" s="17"/>
      <c r="F4311" s="17"/>
      <c r="G4311" s="17"/>
    </row>
    <row r="4312" spans="4:7">
      <c r="D4312" s="16"/>
      <c r="E4312" s="17"/>
      <c r="F4312" s="17"/>
      <c r="G4312" s="17"/>
    </row>
    <row r="4313" spans="4:7">
      <c r="D4313" s="16"/>
      <c r="E4313" s="17"/>
      <c r="F4313" s="17"/>
      <c r="G4313" s="17"/>
    </row>
    <row r="4314" spans="4:7">
      <c r="D4314" s="16"/>
      <c r="E4314" s="17"/>
      <c r="F4314" s="17"/>
      <c r="G4314" s="17"/>
    </row>
    <row r="4315" spans="4:7">
      <c r="D4315" s="16"/>
      <c r="E4315" s="17"/>
      <c r="F4315" s="17"/>
      <c r="G4315" s="17"/>
    </row>
    <row r="4316" spans="4:7">
      <c r="D4316" s="16"/>
      <c r="E4316" s="17"/>
      <c r="F4316" s="17"/>
      <c r="G4316" s="17"/>
    </row>
    <row r="4317" spans="4:7">
      <c r="D4317" s="16"/>
      <c r="E4317" s="17"/>
      <c r="F4317" s="17"/>
      <c r="G4317" s="17"/>
    </row>
    <row r="4318" spans="4:7">
      <c r="D4318" s="16"/>
      <c r="E4318" s="17"/>
      <c r="F4318" s="17"/>
      <c r="G4318" s="17"/>
    </row>
    <row r="4319" spans="4:7">
      <c r="D4319" s="16"/>
      <c r="E4319" s="17"/>
      <c r="F4319" s="17"/>
      <c r="G4319" s="17"/>
    </row>
    <row r="4320" spans="4:7">
      <c r="D4320" s="16"/>
      <c r="E4320" s="17"/>
      <c r="F4320" s="17"/>
      <c r="G4320" s="17"/>
    </row>
    <row r="4321" spans="4:7">
      <c r="D4321" s="16"/>
      <c r="E4321" s="17"/>
      <c r="F4321" s="17"/>
      <c r="G4321" s="17"/>
    </row>
    <row r="4322" spans="4:7">
      <c r="D4322" s="16"/>
      <c r="E4322" s="17"/>
      <c r="F4322" s="17"/>
      <c r="G4322" s="17"/>
    </row>
    <row r="4323" spans="4:7">
      <c r="D4323" s="16"/>
      <c r="E4323" s="17"/>
      <c r="F4323" s="17"/>
      <c r="G4323" s="17"/>
    </row>
    <row r="4324" spans="4:7">
      <c r="D4324" s="16"/>
      <c r="E4324" s="17"/>
      <c r="F4324" s="17"/>
      <c r="G4324" s="17"/>
    </row>
    <row r="4325" spans="4:7">
      <c r="D4325" s="16"/>
      <c r="E4325" s="17"/>
      <c r="F4325" s="17"/>
      <c r="G4325" s="17"/>
    </row>
    <row r="4326" spans="4:7">
      <c r="D4326" s="16"/>
      <c r="E4326" s="17"/>
      <c r="F4326" s="17"/>
      <c r="G4326" s="17"/>
    </row>
    <row r="4327" spans="4:7">
      <c r="D4327" s="16"/>
      <c r="E4327" s="17"/>
      <c r="F4327" s="17"/>
      <c r="G4327" s="17"/>
    </row>
    <row r="4328" spans="4:7">
      <c r="D4328" s="16"/>
      <c r="E4328" s="17"/>
      <c r="F4328" s="17"/>
      <c r="G4328" s="17"/>
    </row>
    <row r="4329" spans="4:7">
      <c r="D4329" s="16"/>
      <c r="E4329" s="17"/>
      <c r="F4329" s="17"/>
      <c r="G4329" s="17"/>
    </row>
    <row r="4330" spans="4:7">
      <c r="D4330" s="16"/>
      <c r="E4330" s="17"/>
      <c r="F4330" s="17"/>
      <c r="G4330" s="17"/>
    </row>
    <row r="4331" spans="4:7">
      <c r="D4331" s="16"/>
      <c r="E4331" s="17"/>
      <c r="F4331" s="17"/>
      <c r="G4331" s="17"/>
    </row>
    <row r="4332" spans="4:7">
      <c r="D4332" s="16"/>
      <c r="E4332" s="17"/>
      <c r="F4332" s="17"/>
      <c r="G4332" s="17"/>
    </row>
    <row r="4333" spans="4:7">
      <c r="D4333" s="16"/>
      <c r="E4333" s="17"/>
      <c r="F4333" s="17"/>
      <c r="G4333" s="17"/>
    </row>
    <row r="4334" spans="4:7">
      <c r="D4334" s="16"/>
      <c r="E4334" s="17"/>
      <c r="F4334" s="17"/>
      <c r="G4334" s="17"/>
    </row>
    <row r="4335" spans="4:7">
      <c r="D4335" s="16"/>
      <c r="E4335" s="17"/>
      <c r="F4335" s="17"/>
      <c r="G4335" s="17"/>
    </row>
    <row r="4336" spans="4:7">
      <c r="D4336" s="16"/>
      <c r="E4336" s="17"/>
      <c r="F4336" s="17"/>
      <c r="G4336" s="17"/>
    </row>
    <row r="4337" spans="4:7">
      <c r="D4337" s="16"/>
      <c r="E4337" s="17"/>
      <c r="F4337" s="17"/>
      <c r="G4337" s="17"/>
    </row>
    <row r="4338" spans="4:7">
      <c r="D4338" s="16"/>
      <c r="E4338" s="17"/>
      <c r="F4338" s="17"/>
      <c r="G4338" s="17"/>
    </row>
    <row r="4339" spans="4:7">
      <c r="D4339" s="16"/>
      <c r="E4339" s="17"/>
      <c r="F4339" s="17"/>
      <c r="G4339" s="17"/>
    </row>
    <row r="4340" spans="4:7">
      <c r="D4340" s="16"/>
      <c r="E4340" s="17"/>
      <c r="F4340" s="17"/>
      <c r="G4340" s="17"/>
    </row>
    <row r="4341" spans="4:7">
      <c r="D4341" s="16"/>
      <c r="E4341" s="17"/>
      <c r="F4341" s="17"/>
      <c r="G4341" s="17"/>
    </row>
    <row r="4342" spans="4:7">
      <c r="D4342" s="16"/>
      <c r="E4342" s="17"/>
      <c r="F4342" s="17"/>
      <c r="G4342" s="17"/>
    </row>
    <row r="4343" spans="4:7">
      <c r="D4343" s="16"/>
      <c r="E4343" s="17"/>
      <c r="F4343" s="17"/>
      <c r="G4343" s="17"/>
    </row>
    <row r="4344" spans="4:7">
      <c r="D4344" s="16"/>
      <c r="E4344" s="17"/>
      <c r="F4344" s="17"/>
      <c r="G4344" s="17"/>
    </row>
    <row r="4345" spans="4:7">
      <c r="D4345" s="16"/>
      <c r="E4345" s="17"/>
      <c r="F4345" s="17"/>
      <c r="G4345" s="17"/>
    </row>
    <row r="4346" spans="4:7">
      <c r="D4346" s="16"/>
      <c r="E4346" s="17"/>
      <c r="F4346" s="17"/>
      <c r="G4346" s="17"/>
    </row>
    <row r="4347" spans="4:7">
      <c r="D4347" s="16"/>
      <c r="E4347" s="17"/>
      <c r="F4347" s="17"/>
      <c r="G4347" s="17"/>
    </row>
    <row r="4348" spans="4:7">
      <c r="D4348" s="16"/>
      <c r="E4348" s="17"/>
      <c r="F4348" s="17"/>
      <c r="G4348" s="17"/>
    </row>
    <row r="4349" spans="4:7">
      <c r="D4349" s="16"/>
      <c r="E4349" s="17"/>
      <c r="F4349" s="17"/>
      <c r="G4349" s="17"/>
    </row>
    <row r="4350" spans="4:7">
      <c r="D4350" s="16"/>
      <c r="E4350" s="17"/>
      <c r="F4350" s="17"/>
      <c r="G4350" s="17"/>
    </row>
    <row r="4351" spans="4:7">
      <c r="D4351" s="16"/>
      <c r="E4351" s="17"/>
      <c r="F4351" s="17"/>
      <c r="G4351" s="17"/>
    </row>
    <row r="4352" spans="4:7">
      <c r="D4352" s="16"/>
      <c r="E4352" s="17"/>
      <c r="F4352" s="17"/>
      <c r="G4352" s="17"/>
    </row>
    <row r="4353" spans="4:7">
      <c r="D4353" s="16"/>
      <c r="E4353" s="17"/>
      <c r="F4353" s="17"/>
      <c r="G4353" s="17"/>
    </row>
    <row r="4354" spans="4:7">
      <c r="D4354" s="16"/>
      <c r="E4354" s="17"/>
      <c r="F4354" s="17"/>
      <c r="G4354" s="17"/>
    </row>
    <row r="4355" spans="4:7">
      <c r="D4355" s="16"/>
      <c r="E4355" s="17"/>
      <c r="F4355" s="17"/>
      <c r="G4355" s="17"/>
    </row>
    <row r="4356" spans="4:7">
      <c r="D4356" s="16"/>
      <c r="E4356" s="17"/>
      <c r="F4356" s="17"/>
      <c r="G4356" s="17"/>
    </row>
    <row r="4357" spans="4:7">
      <c r="D4357" s="16"/>
      <c r="E4357" s="17"/>
      <c r="F4357" s="17"/>
      <c r="G4357" s="17"/>
    </row>
    <row r="4358" spans="4:7">
      <c r="D4358" s="16"/>
      <c r="E4358" s="17"/>
      <c r="F4358" s="17"/>
      <c r="G4358" s="17"/>
    </row>
    <row r="4359" spans="4:7">
      <c r="D4359" s="16"/>
      <c r="E4359" s="17"/>
      <c r="F4359" s="17"/>
      <c r="G4359" s="17"/>
    </row>
    <row r="4360" spans="4:7">
      <c r="D4360" s="16"/>
      <c r="E4360" s="17"/>
      <c r="F4360" s="17"/>
      <c r="G4360" s="17"/>
    </row>
    <row r="4361" spans="4:7">
      <c r="D4361" s="16"/>
      <c r="E4361" s="17"/>
      <c r="F4361" s="17"/>
      <c r="G4361" s="17"/>
    </row>
    <row r="4362" spans="4:7">
      <c r="D4362" s="16"/>
      <c r="E4362" s="17"/>
      <c r="F4362" s="17"/>
      <c r="G4362" s="17"/>
    </row>
    <row r="4363" spans="4:7">
      <c r="D4363" s="16"/>
      <c r="E4363" s="17"/>
      <c r="F4363" s="17"/>
      <c r="G4363" s="17"/>
    </row>
    <row r="4364" spans="4:7">
      <c r="D4364" s="16"/>
      <c r="E4364" s="17"/>
      <c r="F4364" s="17"/>
      <c r="G4364" s="17"/>
    </row>
    <row r="4365" spans="4:7">
      <c r="D4365" s="16"/>
      <c r="E4365" s="17"/>
      <c r="F4365" s="17"/>
      <c r="G4365" s="17"/>
    </row>
    <row r="4366" spans="4:7">
      <c r="D4366" s="16"/>
      <c r="E4366" s="17"/>
      <c r="F4366" s="17"/>
      <c r="G4366" s="17"/>
    </row>
    <row r="4367" spans="4:7">
      <c r="D4367" s="16"/>
      <c r="E4367" s="17"/>
      <c r="F4367" s="17"/>
      <c r="G4367" s="17"/>
    </row>
    <row r="4368" spans="4:7">
      <c r="D4368" s="16"/>
      <c r="E4368" s="17"/>
      <c r="F4368" s="17"/>
      <c r="G4368" s="17"/>
    </row>
    <row r="4369" spans="4:7">
      <c r="D4369" s="16"/>
      <c r="E4369" s="17"/>
      <c r="F4369" s="17"/>
      <c r="G4369" s="17"/>
    </row>
    <row r="4370" spans="4:7">
      <c r="D4370" s="16"/>
      <c r="E4370" s="17"/>
      <c r="F4370" s="17"/>
      <c r="G4370" s="17"/>
    </row>
    <row r="4371" spans="4:7">
      <c r="D4371" s="16"/>
      <c r="E4371" s="17"/>
      <c r="F4371" s="17"/>
      <c r="G4371" s="17"/>
    </row>
    <row r="4372" spans="4:7">
      <c r="D4372" s="16"/>
      <c r="E4372" s="17"/>
      <c r="F4372" s="17"/>
      <c r="G4372" s="17"/>
    </row>
    <row r="4373" spans="4:7">
      <c r="D4373" s="16"/>
      <c r="E4373" s="17"/>
      <c r="F4373" s="17"/>
      <c r="G4373" s="17"/>
    </row>
    <row r="4374" spans="4:7">
      <c r="D4374" s="16"/>
      <c r="E4374" s="17"/>
      <c r="F4374" s="17"/>
      <c r="G4374" s="17"/>
    </row>
    <row r="4375" spans="4:7">
      <c r="D4375" s="16"/>
      <c r="E4375" s="17"/>
      <c r="F4375" s="17"/>
      <c r="G4375" s="17"/>
    </row>
    <row r="4376" spans="4:7">
      <c r="D4376" s="16"/>
      <c r="E4376" s="17"/>
      <c r="F4376" s="17"/>
      <c r="G4376" s="17"/>
    </row>
    <row r="4377" spans="4:7">
      <c r="D4377" s="16"/>
      <c r="E4377" s="17"/>
      <c r="F4377" s="17"/>
      <c r="G4377" s="17"/>
    </row>
    <row r="4378" spans="4:7">
      <c r="D4378" s="16"/>
      <c r="E4378" s="17"/>
      <c r="F4378" s="17"/>
      <c r="G4378" s="17"/>
    </row>
    <row r="4379" spans="4:7">
      <c r="D4379" s="16"/>
      <c r="E4379" s="17"/>
      <c r="F4379" s="17"/>
      <c r="G4379" s="17"/>
    </row>
    <row r="4380" spans="4:7">
      <c r="D4380" s="16"/>
      <c r="E4380" s="17"/>
      <c r="F4380" s="17"/>
      <c r="G4380" s="17"/>
    </row>
    <row r="4381" spans="4:7">
      <c r="D4381" s="16"/>
      <c r="E4381" s="17"/>
      <c r="F4381" s="17"/>
      <c r="G4381" s="17"/>
    </row>
    <row r="4382" spans="4:7">
      <c r="D4382" s="16"/>
      <c r="E4382" s="17"/>
      <c r="F4382" s="17"/>
      <c r="G4382" s="17"/>
    </row>
    <row r="4383" spans="4:7">
      <c r="D4383" s="16"/>
      <c r="E4383" s="17"/>
      <c r="F4383" s="17"/>
      <c r="G4383" s="17"/>
    </row>
    <row r="4384" spans="4:7">
      <c r="D4384" s="16"/>
      <c r="E4384" s="17"/>
      <c r="F4384" s="17"/>
      <c r="G4384" s="17"/>
    </row>
    <row r="4385" spans="4:7">
      <c r="D4385" s="16"/>
      <c r="E4385" s="17"/>
      <c r="F4385" s="17"/>
      <c r="G4385" s="17"/>
    </row>
    <row r="4386" spans="4:7">
      <c r="D4386" s="16"/>
      <c r="E4386" s="17"/>
      <c r="F4386" s="17"/>
      <c r="G4386" s="17"/>
    </row>
    <row r="4387" spans="4:7">
      <c r="D4387" s="16"/>
      <c r="E4387" s="17"/>
      <c r="F4387" s="17"/>
      <c r="G4387" s="17"/>
    </row>
    <row r="4388" spans="4:7">
      <c r="D4388" s="16"/>
      <c r="E4388" s="17"/>
      <c r="F4388" s="17"/>
      <c r="G4388" s="17"/>
    </row>
    <row r="4389" spans="4:7">
      <c r="D4389" s="16"/>
      <c r="E4389" s="17"/>
      <c r="F4389" s="17"/>
      <c r="G4389" s="17"/>
    </row>
    <row r="4390" spans="4:7">
      <c r="D4390" s="16"/>
      <c r="E4390" s="17"/>
      <c r="F4390" s="17"/>
      <c r="G4390" s="17"/>
    </row>
    <row r="4391" spans="4:7">
      <c r="D4391" s="16"/>
      <c r="E4391" s="17"/>
      <c r="F4391" s="17"/>
      <c r="G4391" s="17"/>
    </row>
    <row r="4392" spans="4:7">
      <c r="D4392" s="16"/>
      <c r="E4392" s="17"/>
      <c r="F4392" s="17"/>
      <c r="G4392" s="17"/>
    </row>
    <row r="4393" spans="4:7">
      <c r="D4393" s="16"/>
      <c r="E4393" s="17"/>
      <c r="F4393" s="17"/>
      <c r="G4393" s="17"/>
    </row>
    <row r="4394" spans="4:7">
      <c r="D4394" s="16"/>
      <c r="E4394" s="17"/>
      <c r="F4394" s="17"/>
      <c r="G4394" s="17"/>
    </row>
    <row r="4395" spans="4:7">
      <c r="D4395" s="16"/>
      <c r="E4395" s="17"/>
      <c r="F4395" s="17"/>
      <c r="G4395" s="17"/>
    </row>
    <row r="4396" spans="4:7">
      <c r="D4396" s="16"/>
      <c r="E4396" s="17"/>
      <c r="F4396" s="17"/>
      <c r="G4396" s="17"/>
    </row>
    <row r="4397" spans="4:7">
      <c r="D4397" s="16"/>
      <c r="E4397" s="17"/>
      <c r="F4397" s="17"/>
      <c r="G4397" s="17"/>
    </row>
    <row r="4398" spans="4:7">
      <c r="D4398" s="16"/>
      <c r="E4398" s="17"/>
      <c r="F4398" s="17"/>
      <c r="G4398" s="17"/>
    </row>
    <row r="4399" spans="4:7">
      <c r="D4399" s="16"/>
      <c r="E4399" s="17"/>
      <c r="F4399" s="17"/>
      <c r="G4399" s="17"/>
    </row>
    <row r="4400" spans="4:7">
      <c r="D4400" s="16"/>
      <c r="E4400" s="17"/>
      <c r="F4400" s="17"/>
      <c r="G4400" s="17"/>
    </row>
    <row r="4401" spans="4:7">
      <c r="D4401" s="16"/>
      <c r="E4401" s="17"/>
      <c r="F4401" s="17"/>
      <c r="G4401" s="17"/>
    </row>
    <row r="4402" spans="4:7">
      <c r="D4402" s="16"/>
      <c r="E4402" s="17"/>
      <c r="F4402" s="17"/>
      <c r="G4402" s="17"/>
    </row>
    <row r="4403" spans="4:7">
      <c r="D4403" s="16"/>
      <c r="E4403" s="17"/>
      <c r="F4403" s="17"/>
      <c r="G4403" s="17"/>
    </row>
    <row r="4404" spans="4:7">
      <c r="D4404" s="16"/>
      <c r="E4404" s="17"/>
      <c r="F4404" s="17"/>
      <c r="G4404" s="17"/>
    </row>
    <row r="4405" spans="4:7">
      <c r="D4405" s="16"/>
      <c r="E4405" s="17"/>
      <c r="F4405" s="17"/>
      <c r="G4405" s="17"/>
    </row>
    <row r="4406" spans="4:7">
      <c r="D4406" s="16"/>
      <c r="E4406" s="17"/>
      <c r="F4406" s="17"/>
      <c r="G4406" s="17"/>
    </row>
    <row r="4407" spans="4:7">
      <c r="D4407" s="16"/>
      <c r="E4407" s="17"/>
      <c r="F4407" s="17"/>
      <c r="G4407" s="17"/>
    </row>
    <row r="4408" spans="4:7">
      <c r="D4408" s="16"/>
      <c r="E4408" s="17"/>
      <c r="F4408" s="17"/>
      <c r="G4408" s="17"/>
    </row>
    <row r="4409" spans="4:7">
      <c r="D4409" s="16"/>
      <c r="E4409" s="17"/>
      <c r="F4409" s="17"/>
      <c r="G4409" s="17"/>
    </row>
    <row r="4410" spans="4:7">
      <c r="D4410" s="16"/>
      <c r="E4410" s="17"/>
      <c r="F4410" s="17"/>
      <c r="G4410" s="17"/>
    </row>
    <row r="4411" spans="4:7">
      <c r="D4411" s="16"/>
      <c r="E4411" s="17"/>
      <c r="F4411" s="17"/>
      <c r="G4411" s="17"/>
    </row>
    <row r="4412" spans="4:7">
      <c r="D4412" s="16"/>
      <c r="E4412" s="17"/>
      <c r="F4412" s="17"/>
      <c r="G4412" s="17"/>
    </row>
    <row r="4413" spans="4:7">
      <c r="D4413" s="16"/>
      <c r="E4413" s="17"/>
      <c r="F4413" s="17"/>
      <c r="G4413" s="17"/>
    </row>
    <row r="4414" spans="4:7">
      <c r="D4414" s="16"/>
      <c r="E4414" s="17"/>
      <c r="F4414" s="17"/>
      <c r="G4414" s="17"/>
    </row>
    <row r="4415" spans="4:7">
      <c r="D4415" s="16"/>
      <c r="E4415" s="17"/>
      <c r="F4415" s="17"/>
      <c r="G4415" s="17"/>
    </row>
    <row r="4416" spans="4:7">
      <c r="D4416" s="16"/>
      <c r="E4416" s="17"/>
      <c r="F4416" s="17"/>
      <c r="G4416" s="17"/>
    </row>
    <row r="4417" spans="4:7">
      <c r="D4417" s="16"/>
      <c r="E4417" s="17"/>
      <c r="F4417" s="17"/>
      <c r="G4417" s="17"/>
    </row>
    <row r="4418" spans="4:7">
      <c r="D4418" s="16"/>
      <c r="E4418" s="17"/>
      <c r="F4418" s="17"/>
      <c r="G4418" s="17"/>
    </row>
    <row r="4419" spans="4:7">
      <c r="D4419" s="16"/>
      <c r="E4419" s="17"/>
      <c r="F4419" s="17"/>
      <c r="G4419" s="17"/>
    </row>
    <row r="4420" spans="4:7">
      <c r="D4420" s="16"/>
      <c r="E4420" s="17"/>
      <c r="F4420" s="17"/>
      <c r="G4420" s="17"/>
    </row>
    <row r="4421" spans="4:7">
      <c r="D4421" s="16"/>
      <c r="E4421" s="17"/>
      <c r="F4421" s="17"/>
      <c r="G4421" s="17"/>
    </row>
    <row r="4422" spans="4:7">
      <c r="D4422" s="16"/>
      <c r="E4422" s="17"/>
      <c r="F4422" s="17"/>
      <c r="G4422" s="17"/>
    </row>
    <row r="4423" spans="4:7">
      <c r="D4423" s="16"/>
      <c r="E4423" s="17"/>
      <c r="F4423" s="17"/>
      <c r="G4423" s="17"/>
    </row>
    <row r="4424" spans="4:7">
      <c r="D4424" s="16"/>
      <c r="E4424" s="17"/>
      <c r="F4424" s="17"/>
      <c r="G4424" s="17"/>
    </row>
    <row r="4425" spans="4:7">
      <c r="D4425" s="16"/>
      <c r="E4425" s="17"/>
      <c r="F4425" s="17"/>
      <c r="G4425" s="17"/>
    </row>
    <row r="4426" spans="4:7">
      <c r="D4426" s="16"/>
      <c r="E4426" s="17"/>
      <c r="F4426" s="17"/>
      <c r="G4426" s="17"/>
    </row>
    <row r="4427" spans="4:7">
      <c r="D4427" s="16"/>
      <c r="E4427" s="17"/>
      <c r="F4427" s="17"/>
      <c r="G4427" s="17"/>
    </row>
    <row r="4428" spans="4:7">
      <c r="D4428" s="16"/>
      <c r="E4428" s="17"/>
      <c r="F4428" s="17"/>
      <c r="G4428" s="17"/>
    </row>
    <row r="4429" spans="4:7">
      <c r="D4429" s="16"/>
      <c r="E4429" s="17"/>
      <c r="F4429" s="17"/>
      <c r="G4429" s="17"/>
    </row>
    <row r="4430" spans="4:7">
      <c r="D4430" s="16"/>
      <c r="E4430" s="17"/>
      <c r="F4430" s="17"/>
      <c r="G4430" s="17"/>
    </row>
    <row r="4431" spans="4:7">
      <c r="D4431" s="16"/>
      <c r="E4431" s="17"/>
      <c r="F4431" s="17"/>
      <c r="G4431" s="17"/>
    </row>
    <row r="4432" spans="4:7">
      <c r="D4432" s="16"/>
      <c r="E4432" s="17"/>
      <c r="F4432" s="17"/>
      <c r="G4432" s="17"/>
    </row>
    <row r="4433" spans="4:7">
      <c r="D4433" s="16"/>
      <c r="E4433" s="17"/>
      <c r="F4433" s="17"/>
      <c r="G4433" s="17"/>
    </row>
    <row r="4434" spans="4:7">
      <c r="D4434" s="16"/>
      <c r="E4434" s="17"/>
      <c r="F4434" s="17"/>
      <c r="G4434" s="17"/>
    </row>
    <row r="4435" spans="4:7">
      <c r="D4435" s="16"/>
      <c r="E4435" s="17"/>
      <c r="F4435" s="17"/>
      <c r="G4435" s="17"/>
    </row>
    <row r="4436" spans="4:7">
      <c r="D4436" s="16"/>
      <c r="E4436" s="17"/>
      <c r="F4436" s="17"/>
      <c r="G4436" s="17"/>
    </row>
    <row r="4437" spans="4:7">
      <c r="D4437" s="16"/>
      <c r="E4437" s="17"/>
      <c r="F4437" s="17"/>
      <c r="G4437" s="17"/>
    </row>
    <row r="4438" spans="4:7">
      <c r="D4438" s="16"/>
      <c r="E4438" s="17"/>
      <c r="F4438" s="17"/>
      <c r="G4438" s="17"/>
    </row>
    <row r="4439" spans="4:7">
      <c r="D4439" s="16"/>
      <c r="E4439" s="17"/>
      <c r="F4439" s="17"/>
      <c r="G4439" s="17"/>
    </row>
    <row r="4440" spans="4:7">
      <c r="D4440" s="16"/>
      <c r="E4440" s="17"/>
      <c r="F4440" s="17"/>
      <c r="G4440" s="17"/>
    </row>
    <row r="4441" spans="4:7">
      <c r="D4441" s="16"/>
      <c r="E4441" s="17"/>
      <c r="F4441" s="17"/>
      <c r="G4441" s="17"/>
    </row>
    <row r="4442" spans="4:7">
      <c r="D4442" s="16"/>
      <c r="E4442" s="17"/>
      <c r="F4442" s="17"/>
      <c r="G4442" s="17"/>
    </row>
    <row r="4443" spans="4:7">
      <c r="D4443" s="16"/>
      <c r="E4443" s="17"/>
      <c r="F4443" s="17"/>
      <c r="G4443" s="17"/>
    </row>
    <row r="4444" spans="4:7">
      <c r="D4444" s="16"/>
      <c r="E4444" s="17"/>
      <c r="F4444" s="17"/>
      <c r="G4444" s="17"/>
    </row>
    <row r="4445" spans="4:7">
      <c r="D4445" s="16"/>
      <c r="E4445" s="17"/>
      <c r="F4445" s="17"/>
      <c r="G4445" s="17"/>
    </row>
    <row r="4446" spans="4:7">
      <c r="D4446" s="16"/>
      <c r="E4446" s="17"/>
      <c r="F4446" s="17"/>
      <c r="G4446" s="17"/>
    </row>
    <row r="4447" spans="4:7">
      <c r="D4447" s="16"/>
      <c r="E4447" s="17"/>
      <c r="F4447" s="17"/>
      <c r="G4447" s="17"/>
    </row>
    <row r="4448" spans="4:7">
      <c r="D4448" s="16"/>
      <c r="E4448" s="17"/>
      <c r="F4448" s="17"/>
      <c r="G4448" s="17"/>
    </row>
    <row r="4449" spans="4:7">
      <c r="D4449" s="16"/>
      <c r="E4449" s="17"/>
      <c r="F4449" s="17"/>
      <c r="G4449" s="17"/>
    </row>
    <row r="4450" spans="4:7">
      <c r="D4450" s="16"/>
      <c r="E4450" s="17"/>
      <c r="F4450" s="17"/>
      <c r="G4450" s="17"/>
    </row>
    <row r="4451" spans="4:7">
      <c r="D4451" s="16"/>
      <c r="E4451" s="17"/>
      <c r="F4451" s="17"/>
      <c r="G4451" s="17"/>
    </row>
    <row r="4452" spans="4:7">
      <c r="D4452" s="16"/>
      <c r="E4452" s="17"/>
      <c r="F4452" s="17"/>
      <c r="G4452" s="17"/>
    </row>
    <row r="4453" spans="4:7">
      <c r="D4453" s="16"/>
      <c r="E4453" s="17"/>
      <c r="F4453" s="17"/>
      <c r="G4453" s="17"/>
    </row>
    <row r="4454" spans="4:7">
      <c r="D4454" s="16"/>
      <c r="E4454" s="17"/>
      <c r="F4454" s="17"/>
      <c r="G4454" s="17"/>
    </row>
    <row r="4455" spans="4:7">
      <c r="D4455" s="16"/>
      <c r="E4455" s="17"/>
      <c r="F4455" s="17"/>
      <c r="G4455" s="17"/>
    </row>
    <row r="4456" spans="4:7">
      <c r="D4456" s="16"/>
      <c r="E4456" s="17"/>
      <c r="F4456" s="17"/>
      <c r="G4456" s="17"/>
    </row>
    <row r="4457" spans="4:7">
      <c r="D4457" s="16"/>
      <c r="E4457" s="17"/>
      <c r="F4457" s="17"/>
      <c r="G4457" s="17"/>
    </row>
    <row r="4458" spans="4:7">
      <c r="D4458" s="16"/>
      <c r="E4458" s="17"/>
      <c r="F4458" s="17"/>
      <c r="G4458" s="17"/>
    </row>
    <row r="4459" spans="4:7">
      <c r="D4459" s="16"/>
      <c r="E4459" s="17"/>
      <c r="F4459" s="17"/>
      <c r="G4459" s="17"/>
    </row>
    <row r="4460" spans="4:7">
      <c r="D4460" s="16"/>
      <c r="E4460" s="17"/>
      <c r="F4460" s="17"/>
      <c r="G4460" s="17"/>
    </row>
    <row r="4461" spans="4:7">
      <c r="D4461" s="16"/>
      <c r="E4461" s="17"/>
      <c r="F4461" s="17"/>
      <c r="G4461" s="17"/>
    </row>
    <row r="4462" spans="4:7">
      <c r="D4462" s="16"/>
      <c r="E4462" s="17"/>
      <c r="F4462" s="17"/>
      <c r="G4462" s="17"/>
    </row>
    <row r="4463" spans="4:7">
      <c r="D4463" s="16"/>
      <c r="E4463" s="17"/>
      <c r="F4463" s="17"/>
      <c r="G4463" s="17"/>
    </row>
    <row r="4464" spans="4:7">
      <c r="D4464" s="16"/>
      <c r="E4464" s="17"/>
      <c r="F4464" s="17"/>
      <c r="G4464" s="17"/>
    </row>
    <row r="4465" spans="4:7">
      <c r="D4465" s="16"/>
      <c r="E4465" s="17"/>
      <c r="F4465" s="17"/>
      <c r="G4465" s="17"/>
    </row>
    <row r="4466" spans="4:7">
      <c r="D4466" s="16"/>
      <c r="E4466" s="17"/>
      <c r="F4466" s="17"/>
      <c r="G4466" s="17"/>
    </row>
    <row r="4467" spans="4:7">
      <c r="D4467" s="16"/>
      <c r="E4467" s="17"/>
      <c r="F4467" s="17"/>
      <c r="G4467" s="17"/>
    </row>
    <row r="4468" spans="4:7">
      <c r="D4468" s="16"/>
      <c r="E4468" s="17"/>
      <c r="F4468" s="17"/>
      <c r="G4468" s="17"/>
    </row>
    <row r="4469" spans="4:7">
      <c r="D4469" s="16"/>
      <c r="E4469" s="17"/>
      <c r="F4469" s="17"/>
      <c r="G4469" s="17"/>
    </row>
    <row r="4470" spans="4:7">
      <c r="D4470" s="16"/>
      <c r="E4470" s="17"/>
      <c r="F4470" s="17"/>
      <c r="G4470" s="17"/>
    </row>
    <row r="4471" spans="4:7">
      <c r="D4471" s="16"/>
      <c r="E4471" s="17"/>
      <c r="F4471" s="17"/>
      <c r="G4471" s="17"/>
    </row>
    <row r="4472" spans="4:7">
      <c r="D4472" s="16"/>
      <c r="E4472" s="17"/>
      <c r="F4472" s="17"/>
      <c r="G4472" s="17"/>
    </row>
    <row r="4473" spans="4:7">
      <c r="D4473" s="16"/>
      <c r="E4473" s="17"/>
      <c r="F4473" s="17"/>
      <c r="G4473" s="17"/>
    </row>
    <row r="4474" spans="4:7">
      <c r="D4474" s="16"/>
      <c r="E4474" s="17"/>
      <c r="F4474" s="17"/>
      <c r="G4474" s="17"/>
    </row>
    <row r="4475" spans="4:7">
      <c r="D4475" s="16"/>
      <c r="E4475" s="17"/>
      <c r="F4475" s="17"/>
      <c r="G4475" s="17"/>
    </row>
    <row r="4476" spans="4:7">
      <c r="D4476" s="16"/>
      <c r="E4476" s="17"/>
      <c r="F4476" s="17"/>
      <c r="G4476" s="17"/>
    </row>
    <row r="4477" spans="4:7">
      <c r="D4477" s="16"/>
      <c r="E4477" s="17"/>
      <c r="F4477" s="17"/>
      <c r="G4477" s="17"/>
    </row>
    <row r="4478" spans="4:7">
      <c r="D4478" s="16"/>
      <c r="E4478" s="17"/>
      <c r="F4478" s="17"/>
      <c r="G4478" s="17"/>
    </row>
    <row r="4479" spans="4:7">
      <c r="D4479" s="16"/>
      <c r="E4479" s="17"/>
      <c r="F4479" s="17"/>
      <c r="G4479" s="17"/>
    </row>
    <row r="4480" spans="4:7">
      <c r="D4480" s="16"/>
      <c r="E4480" s="17"/>
      <c r="F4480" s="17"/>
      <c r="G4480" s="17"/>
    </row>
    <row r="4481" spans="4:7">
      <c r="D4481" s="16"/>
      <c r="E4481" s="17"/>
      <c r="F4481" s="17"/>
      <c r="G4481" s="17"/>
    </row>
    <row r="4482" spans="4:7">
      <c r="D4482" s="16"/>
      <c r="E4482" s="17"/>
      <c r="F4482" s="17"/>
      <c r="G4482" s="17"/>
    </row>
    <row r="4483" spans="4:7">
      <c r="D4483" s="16"/>
      <c r="E4483" s="17"/>
      <c r="F4483" s="17"/>
      <c r="G4483" s="17"/>
    </row>
    <row r="4484" spans="4:7">
      <c r="D4484" s="16"/>
      <c r="E4484" s="17"/>
      <c r="F4484" s="17"/>
      <c r="G4484" s="17"/>
    </row>
    <row r="4485" spans="4:7">
      <c r="D4485" s="16"/>
      <c r="E4485" s="17"/>
      <c r="F4485" s="17"/>
      <c r="G4485" s="17"/>
    </row>
    <row r="4486" spans="4:7">
      <c r="D4486" s="16"/>
      <c r="E4486" s="17"/>
      <c r="F4486" s="17"/>
      <c r="G4486" s="17"/>
    </row>
    <row r="4487" spans="4:7">
      <c r="D4487" s="16"/>
      <c r="E4487" s="17"/>
      <c r="F4487" s="17"/>
      <c r="G4487" s="17"/>
    </row>
    <row r="4488" spans="4:7">
      <c r="D4488" s="16"/>
      <c r="E4488" s="17"/>
      <c r="F4488" s="17"/>
      <c r="G4488" s="17"/>
    </row>
    <row r="4489" spans="4:7">
      <c r="D4489" s="16"/>
      <c r="E4489" s="17"/>
      <c r="F4489" s="17"/>
      <c r="G4489" s="17"/>
    </row>
    <row r="4490" spans="4:7">
      <c r="D4490" s="16"/>
      <c r="E4490" s="17"/>
      <c r="F4490" s="17"/>
      <c r="G4490" s="17"/>
    </row>
    <row r="4491" spans="4:7">
      <c r="D4491" s="16"/>
      <c r="E4491" s="17"/>
      <c r="F4491" s="17"/>
      <c r="G4491" s="17"/>
    </row>
    <row r="4492" spans="4:7">
      <c r="D4492" s="16"/>
      <c r="E4492" s="17"/>
      <c r="F4492" s="17"/>
      <c r="G4492" s="17"/>
    </row>
    <row r="4493" spans="4:7">
      <c r="D4493" s="16"/>
      <c r="E4493" s="17"/>
      <c r="F4493" s="17"/>
      <c r="G4493" s="17"/>
    </row>
    <row r="4494" spans="4:7">
      <c r="D4494" s="16"/>
      <c r="E4494" s="17"/>
      <c r="F4494" s="17"/>
      <c r="G4494" s="17"/>
    </row>
    <row r="4495" spans="4:7">
      <c r="D4495" s="16"/>
      <c r="E4495" s="17"/>
      <c r="F4495" s="17"/>
      <c r="G4495" s="17"/>
    </row>
    <row r="4496" spans="4:7">
      <c r="D4496" s="16"/>
      <c r="E4496" s="17"/>
      <c r="F4496" s="17"/>
      <c r="G4496" s="17"/>
    </row>
    <row r="4497" spans="4:7">
      <c r="D4497" s="16"/>
      <c r="E4497" s="17"/>
      <c r="F4497" s="17"/>
      <c r="G4497" s="17"/>
    </row>
    <row r="4498" spans="4:7">
      <c r="D4498" s="16"/>
      <c r="E4498" s="17"/>
      <c r="F4498" s="17"/>
      <c r="G4498" s="17"/>
    </row>
    <row r="4499" spans="4:7">
      <c r="D4499" s="16"/>
      <c r="E4499" s="17"/>
      <c r="F4499" s="17"/>
      <c r="G4499" s="17"/>
    </row>
    <row r="4500" spans="4:7">
      <c r="D4500" s="16"/>
      <c r="E4500" s="17"/>
      <c r="F4500" s="17"/>
      <c r="G4500" s="17"/>
    </row>
    <row r="4501" spans="4:7">
      <c r="D4501" s="16"/>
      <c r="E4501" s="17"/>
      <c r="F4501" s="17"/>
      <c r="G4501" s="17"/>
    </row>
    <row r="4502" spans="4:7">
      <c r="D4502" s="16"/>
      <c r="E4502" s="17"/>
      <c r="F4502" s="17"/>
      <c r="G4502" s="17"/>
    </row>
    <row r="4503" spans="4:7">
      <c r="D4503" s="16"/>
      <c r="E4503" s="17"/>
      <c r="F4503" s="17"/>
      <c r="G4503" s="17"/>
    </row>
    <row r="4504" spans="4:7">
      <c r="D4504" s="16"/>
      <c r="E4504" s="17"/>
      <c r="F4504" s="17"/>
      <c r="G4504" s="17"/>
    </row>
    <row r="4505" spans="4:7">
      <c r="D4505" s="16"/>
      <c r="E4505" s="17"/>
      <c r="F4505" s="17"/>
      <c r="G4505" s="17"/>
    </row>
    <row r="4506" spans="4:7">
      <c r="D4506" s="16"/>
      <c r="E4506" s="17"/>
      <c r="F4506" s="17"/>
      <c r="G4506" s="17"/>
    </row>
    <row r="4507" spans="4:7">
      <c r="D4507" s="16"/>
      <c r="E4507" s="17"/>
      <c r="F4507" s="17"/>
      <c r="G4507" s="17"/>
    </row>
    <row r="4508" spans="4:7">
      <c r="D4508" s="16"/>
      <c r="E4508" s="17"/>
      <c r="F4508" s="17"/>
      <c r="G4508" s="17"/>
    </row>
    <row r="4509" spans="4:7">
      <c r="D4509" s="16"/>
      <c r="E4509" s="17"/>
      <c r="F4509" s="17"/>
      <c r="G4509" s="17"/>
    </row>
    <row r="4510" spans="4:7">
      <c r="D4510" s="16"/>
      <c r="E4510" s="17"/>
      <c r="F4510" s="17"/>
      <c r="G4510" s="17"/>
    </row>
    <row r="4511" spans="4:7">
      <c r="D4511" s="16"/>
      <c r="E4511" s="17"/>
      <c r="F4511" s="17"/>
      <c r="G4511" s="17"/>
    </row>
    <row r="4512" spans="4:7">
      <c r="D4512" s="16"/>
      <c r="E4512" s="17"/>
      <c r="F4512" s="17"/>
      <c r="G4512" s="17"/>
    </row>
    <row r="4513" spans="4:7">
      <c r="D4513" s="16"/>
      <c r="E4513" s="17"/>
      <c r="F4513" s="17"/>
      <c r="G4513" s="17"/>
    </row>
    <row r="4514" spans="4:7">
      <c r="D4514" s="16"/>
      <c r="E4514" s="17"/>
      <c r="F4514" s="17"/>
      <c r="G4514" s="17"/>
    </row>
    <row r="4515" spans="4:7">
      <c r="D4515" s="16"/>
      <c r="E4515" s="17"/>
      <c r="F4515" s="17"/>
      <c r="G4515" s="17"/>
    </row>
    <row r="4516" spans="4:7">
      <c r="D4516" s="16"/>
      <c r="E4516" s="17"/>
      <c r="F4516" s="17"/>
      <c r="G4516" s="17"/>
    </row>
    <row r="4517" spans="4:7">
      <c r="D4517" s="16"/>
      <c r="E4517" s="17"/>
      <c r="F4517" s="17"/>
      <c r="G4517" s="17"/>
    </row>
    <row r="4518" spans="4:7">
      <c r="D4518" s="16"/>
      <c r="E4518" s="17"/>
      <c r="F4518" s="17"/>
      <c r="G4518" s="17"/>
    </row>
    <row r="4519" spans="4:7">
      <c r="D4519" s="16"/>
      <c r="E4519" s="17"/>
      <c r="F4519" s="17"/>
      <c r="G4519" s="17"/>
    </row>
    <row r="4520" spans="4:7">
      <c r="D4520" s="16"/>
      <c r="E4520" s="17"/>
      <c r="F4520" s="17"/>
      <c r="G4520" s="17"/>
    </row>
    <row r="4521" spans="4:7">
      <c r="D4521" s="16"/>
      <c r="E4521" s="17"/>
      <c r="F4521" s="17"/>
      <c r="G4521" s="17"/>
    </row>
    <row r="4522" spans="4:7">
      <c r="D4522" s="16"/>
      <c r="E4522" s="17"/>
      <c r="F4522" s="17"/>
      <c r="G4522" s="17"/>
    </row>
    <row r="4523" spans="4:7">
      <c r="D4523" s="16"/>
      <c r="E4523" s="17"/>
      <c r="F4523" s="17"/>
      <c r="G4523" s="17"/>
    </row>
    <row r="4524" spans="4:7">
      <c r="D4524" s="16"/>
      <c r="E4524" s="17"/>
      <c r="F4524" s="17"/>
      <c r="G4524" s="17"/>
    </row>
    <row r="4525" spans="4:7">
      <c r="D4525" s="16"/>
      <c r="E4525" s="17"/>
      <c r="F4525" s="17"/>
      <c r="G4525" s="17"/>
    </row>
    <row r="4526" spans="4:7">
      <c r="D4526" s="16"/>
      <c r="E4526" s="17"/>
      <c r="F4526" s="17"/>
      <c r="G4526" s="17"/>
    </row>
    <row r="4527" spans="4:7">
      <c r="D4527" s="16"/>
      <c r="E4527" s="17"/>
      <c r="F4527" s="17"/>
      <c r="G4527" s="17"/>
    </row>
    <row r="4528" spans="4:7">
      <c r="D4528" s="16"/>
      <c r="E4528" s="17"/>
      <c r="F4528" s="17"/>
      <c r="G4528" s="17"/>
    </row>
    <row r="4529" spans="4:7">
      <c r="D4529" s="16"/>
      <c r="E4529" s="17"/>
      <c r="F4529" s="17"/>
      <c r="G4529" s="17"/>
    </row>
    <row r="4530" spans="4:7">
      <c r="D4530" s="16"/>
      <c r="E4530" s="17"/>
      <c r="F4530" s="17"/>
      <c r="G4530" s="17"/>
    </row>
    <row r="4531" spans="4:7">
      <c r="D4531" s="16"/>
      <c r="E4531" s="17"/>
      <c r="F4531" s="17"/>
      <c r="G4531" s="17"/>
    </row>
    <row r="4532" spans="4:7">
      <c r="D4532" s="16"/>
      <c r="E4532" s="17"/>
      <c r="F4532" s="17"/>
      <c r="G4532" s="17"/>
    </row>
    <row r="4533" spans="4:7">
      <c r="D4533" s="16"/>
      <c r="E4533" s="17"/>
      <c r="F4533" s="17"/>
      <c r="G4533" s="17"/>
    </row>
    <row r="4534" spans="4:7">
      <c r="D4534" s="16"/>
      <c r="E4534" s="17"/>
      <c r="F4534" s="17"/>
      <c r="G4534" s="17"/>
    </row>
    <row r="4535" spans="4:7">
      <c r="D4535" s="16"/>
      <c r="E4535" s="17"/>
      <c r="F4535" s="17"/>
      <c r="G4535" s="17"/>
    </row>
    <row r="4536" spans="4:7">
      <c r="D4536" s="16"/>
      <c r="E4536" s="17"/>
      <c r="F4536" s="17"/>
      <c r="G4536" s="17"/>
    </row>
    <row r="4537" spans="4:7">
      <c r="D4537" s="16"/>
      <c r="E4537" s="17"/>
      <c r="F4537" s="17"/>
      <c r="G4537" s="17"/>
    </row>
    <row r="4538" spans="4:7">
      <c r="D4538" s="16"/>
      <c r="E4538" s="17"/>
      <c r="F4538" s="17"/>
      <c r="G4538" s="17"/>
    </row>
    <row r="4539" spans="4:7">
      <c r="D4539" s="16"/>
      <c r="E4539" s="17"/>
      <c r="F4539" s="17"/>
      <c r="G4539" s="17"/>
    </row>
    <row r="4540" spans="4:7">
      <c r="D4540" s="16"/>
      <c r="E4540" s="17"/>
      <c r="F4540" s="17"/>
      <c r="G4540" s="17"/>
    </row>
    <row r="4541" spans="4:7">
      <c r="D4541" s="16"/>
      <c r="E4541" s="17"/>
      <c r="F4541" s="17"/>
      <c r="G4541" s="17"/>
    </row>
    <row r="4542" spans="4:7">
      <c r="D4542" s="16"/>
      <c r="E4542" s="17"/>
      <c r="F4542" s="17"/>
      <c r="G4542" s="17"/>
    </row>
    <row r="4543" spans="4:7">
      <c r="D4543" s="16"/>
      <c r="E4543" s="17"/>
      <c r="F4543" s="17"/>
      <c r="G4543" s="17"/>
    </row>
    <row r="4544" spans="4:7">
      <c r="D4544" s="16"/>
      <c r="E4544" s="17"/>
      <c r="F4544" s="17"/>
      <c r="G4544" s="17"/>
    </row>
    <row r="4545" spans="4:7">
      <c r="D4545" s="16"/>
      <c r="E4545" s="17"/>
      <c r="F4545" s="17"/>
      <c r="G4545" s="17"/>
    </row>
    <row r="4546" spans="4:7">
      <c r="D4546" s="16"/>
      <c r="E4546" s="17"/>
      <c r="F4546" s="17"/>
      <c r="G4546" s="17"/>
    </row>
    <row r="4547" spans="4:7">
      <c r="D4547" s="16"/>
      <c r="E4547" s="17"/>
      <c r="F4547" s="17"/>
      <c r="G4547" s="17"/>
    </row>
    <row r="4548" spans="4:7">
      <c r="D4548" s="16"/>
      <c r="E4548" s="17"/>
      <c r="F4548" s="17"/>
      <c r="G4548" s="17"/>
    </row>
    <row r="4549" spans="4:7">
      <c r="D4549" s="16"/>
      <c r="E4549" s="17"/>
      <c r="F4549" s="17"/>
      <c r="G4549" s="17"/>
    </row>
    <row r="4550" spans="4:7">
      <c r="D4550" s="16"/>
      <c r="E4550" s="17"/>
      <c r="F4550" s="17"/>
      <c r="G4550" s="17"/>
    </row>
    <row r="4551" spans="4:7">
      <c r="D4551" s="16"/>
      <c r="E4551" s="17"/>
      <c r="F4551" s="17"/>
      <c r="G4551" s="17"/>
    </row>
    <row r="4552" spans="4:7">
      <c r="D4552" s="16"/>
      <c r="E4552" s="17"/>
      <c r="F4552" s="17"/>
      <c r="G4552" s="17"/>
    </row>
    <row r="4553" spans="4:7">
      <c r="D4553" s="16"/>
      <c r="E4553" s="17"/>
      <c r="F4553" s="17"/>
      <c r="G4553" s="17"/>
    </row>
    <row r="4554" spans="4:7">
      <c r="D4554" s="16"/>
      <c r="E4554" s="17"/>
      <c r="F4554" s="17"/>
      <c r="G4554" s="17"/>
    </row>
    <row r="4555" spans="4:7">
      <c r="D4555" s="16"/>
      <c r="E4555" s="17"/>
      <c r="F4555" s="17"/>
      <c r="G4555" s="17"/>
    </row>
    <row r="4556" spans="4:7">
      <c r="D4556" s="16"/>
      <c r="E4556" s="17"/>
      <c r="F4556" s="17"/>
      <c r="G4556" s="17"/>
    </row>
    <row r="4557" spans="4:7">
      <c r="D4557" s="16"/>
      <c r="E4557" s="17"/>
      <c r="F4557" s="17"/>
      <c r="G4557" s="17"/>
    </row>
    <row r="4558" spans="4:7">
      <c r="D4558" s="16"/>
      <c r="E4558" s="17"/>
      <c r="F4558" s="17"/>
      <c r="G4558" s="17"/>
    </row>
    <row r="4559" spans="4:7">
      <c r="D4559" s="16"/>
      <c r="E4559" s="17"/>
      <c r="F4559" s="17"/>
      <c r="G4559" s="17"/>
    </row>
    <row r="4560" spans="4:7">
      <c r="D4560" s="16"/>
      <c r="E4560" s="17"/>
      <c r="F4560" s="17"/>
      <c r="G4560" s="17"/>
    </row>
    <row r="4561" spans="4:7">
      <c r="D4561" s="16"/>
      <c r="E4561" s="17"/>
      <c r="F4561" s="17"/>
      <c r="G4561" s="17"/>
    </row>
    <row r="4562" spans="4:7">
      <c r="D4562" s="16"/>
      <c r="E4562" s="17"/>
      <c r="F4562" s="17"/>
      <c r="G4562" s="17"/>
    </row>
    <row r="4563" spans="4:7">
      <c r="D4563" s="16"/>
      <c r="E4563" s="17"/>
      <c r="F4563" s="17"/>
      <c r="G4563" s="17"/>
    </row>
    <row r="4564" spans="4:7">
      <c r="D4564" s="16"/>
      <c r="E4564" s="17"/>
      <c r="F4564" s="17"/>
      <c r="G4564" s="17"/>
    </row>
    <row r="4565" spans="4:7">
      <c r="D4565" s="16"/>
      <c r="E4565" s="17"/>
      <c r="F4565" s="17"/>
      <c r="G4565" s="17"/>
    </row>
    <row r="4566" spans="4:7">
      <c r="D4566" s="16"/>
      <c r="E4566" s="17"/>
      <c r="F4566" s="17"/>
      <c r="G4566" s="17"/>
    </row>
    <row r="4567" spans="4:7">
      <c r="D4567" s="16"/>
      <c r="E4567" s="17"/>
      <c r="F4567" s="17"/>
      <c r="G4567" s="17"/>
    </row>
    <row r="4568" spans="4:7">
      <c r="D4568" s="16"/>
      <c r="E4568" s="17"/>
      <c r="F4568" s="17"/>
      <c r="G4568" s="17"/>
    </row>
    <row r="4569" spans="4:7">
      <c r="D4569" s="16"/>
      <c r="E4569" s="17"/>
      <c r="F4569" s="17"/>
      <c r="G4569" s="17"/>
    </row>
    <row r="4570" spans="4:7">
      <c r="D4570" s="16"/>
      <c r="E4570" s="17"/>
      <c r="F4570" s="17"/>
      <c r="G4570" s="17"/>
    </row>
    <row r="4571" spans="4:7">
      <c r="D4571" s="16"/>
      <c r="E4571" s="17"/>
      <c r="F4571" s="17"/>
      <c r="G4571" s="17"/>
    </row>
    <row r="4572" spans="4:7">
      <c r="D4572" s="16"/>
      <c r="E4572" s="17"/>
      <c r="F4572" s="17"/>
      <c r="G4572" s="17"/>
    </row>
    <row r="4573" spans="4:7">
      <c r="D4573" s="16"/>
      <c r="E4573" s="17"/>
      <c r="F4573" s="17"/>
      <c r="G4573" s="17"/>
    </row>
    <row r="4574" spans="4:7">
      <c r="D4574" s="16"/>
      <c r="E4574" s="17"/>
      <c r="F4574" s="17"/>
      <c r="G4574" s="17"/>
    </row>
    <row r="4575" spans="4:7">
      <c r="D4575" s="16"/>
      <c r="E4575" s="17"/>
      <c r="F4575" s="17"/>
      <c r="G4575" s="17"/>
    </row>
    <row r="4576" spans="4:7">
      <c r="D4576" s="16"/>
      <c r="E4576" s="17"/>
      <c r="F4576" s="17"/>
      <c r="G4576" s="17"/>
    </row>
    <row r="4577" spans="4:7">
      <c r="D4577" s="16"/>
      <c r="E4577" s="17"/>
      <c r="F4577" s="17"/>
      <c r="G4577" s="17"/>
    </row>
    <row r="4578" spans="4:7">
      <c r="D4578" s="16"/>
      <c r="E4578" s="17"/>
      <c r="F4578" s="17"/>
      <c r="G4578" s="17"/>
    </row>
    <row r="4579" spans="4:7">
      <c r="D4579" s="16"/>
      <c r="E4579" s="17"/>
      <c r="F4579" s="17"/>
      <c r="G4579" s="17"/>
    </row>
    <row r="4580" spans="4:7">
      <c r="D4580" s="16"/>
      <c r="E4580" s="17"/>
      <c r="F4580" s="17"/>
      <c r="G4580" s="17"/>
    </row>
    <row r="4581" spans="4:7">
      <c r="D4581" s="16"/>
      <c r="E4581" s="17"/>
      <c r="F4581" s="17"/>
      <c r="G4581" s="17"/>
    </row>
    <row r="4582" spans="4:7">
      <c r="D4582" s="16"/>
      <c r="E4582" s="17"/>
      <c r="F4582" s="17"/>
      <c r="G4582" s="17"/>
    </row>
    <row r="4583" spans="4:7">
      <c r="D4583" s="16"/>
      <c r="E4583" s="17"/>
      <c r="F4583" s="17"/>
      <c r="G4583" s="17"/>
    </row>
    <row r="4584" spans="4:7">
      <c r="D4584" s="16"/>
      <c r="E4584" s="17"/>
      <c r="F4584" s="17"/>
      <c r="G4584" s="17"/>
    </row>
    <row r="4585" spans="4:7">
      <c r="D4585" s="16"/>
      <c r="E4585" s="17"/>
      <c r="F4585" s="17"/>
      <c r="G4585" s="17"/>
    </row>
    <row r="4586" spans="4:7">
      <c r="D4586" s="16"/>
      <c r="E4586" s="17"/>
      <c r="F4586" s="17"/>
      <c r="G4586" s="17"/>
    </row>
    <row r="4587" spans="4:7">
      <c r="D4587" s="16"/>
      <c r="E4587" s="17"/>
      <c r="F4587" s="17"/>
      <c r="G4587" s="17"/>
    </row>
    <row r="4588" spans="4:7">
      <c r="D4588" s="16"/>
      <c r="E4588" s="17"/>
      <c r="F4588" s="17"/>
      <c r="G4588" s="17"/>
    </row>
    <row r="4589" spans="4:7">
      <c r="D4589" s="16"/>
      <c r="E4589" s="17"/>
      <c r="F4589" s="17"/>
      <c r="G4589" s="17"/>
    </row>
    <row r="4590" spans="4:7">
      <c r="D4590" s="16"/>
      <c r="E4590" s="17"/>
      <c r="F4590" s="17"/>
      <c r="G4590" s="17"/>
    </row>
    <row r="4591" spans="4:7">
      <c r="D4591" s="16"/>
      <c r="E4591" s="17"/>
      <c r="F4591" s="17"/>
      <c r="G4591" s="17"/>
    </row>
    <row r="4592" spans="4:7">
      <c r="D4592" s="16"/>
      <c r="E4592" s="17"/>
      <c r="F4592" s="17"/>
      <c r="G4592" s="17"/>
    </row>
    <row r="4593" spans="4:7">
      <c r="D4593" s="16"/>
      <c r="E4593" s="17"/>
      <c r="F4593" s="17"/>
      <c r="G4593" s="17"/>
    </row>
    <row r="4594" spans="4:7">
      <c r="D4594" s="16"/>
      <c r="E4594" s="17"/>
      <c r="F4594" s="17"/>
      <c r="G4594" s="17"/>
    </row>
    <row r="4595" spans="4:7">
      <c r="D4595" s="16"/>
      <c r="E4595" s="17"/>
      <c r="F4595" s="17"/>
      <c r="G4595" s="17"/>
    </row>
    <row r="4596" spans="4:7">
      <c r="D4596" s="16"/>
      <c r="E4596" s="17"/>
      <c r="F4596" s="17"/>
      <c r="G4596" s="17"/>
    </row>
    <row r="4597" spans="4:7">
      <c r="D4597" s="16"/>
      <c r="E4597" s="17"/>
      <c r="F4597" s="17"/>
      <c r="G4597" s="17"/>
    </row>
    <row r="4598" spans="4:7">
      <c r="D4598" s="16"/>
      <c r="E4598" s="17"/>
      <c r="F4598" s="17"/>
      <c r="G4598" s="17"/>
    </row>
    <row r="4599" spans="4:7">
      <c r="D4599" s="16"/>
      <c r="E4599" s="17"/>
      <c r="F4599" s="17"/>
      <c r="G4599" s="17"/>
    </row>
    <row r="4600" spans="4:7">
      <c r="D4600" s="16"/>
      <c r="E4600" s="17"/>
      <c r="F4600" s="17"/>
      <c r="G4600" s="17"/>
    </row>
    <row r="4601" spans="4:7">
      <c r="D4601" s="16"/>
      <c r="E4601" s="17"/>
      <c r="F4601" s="17"/>
      <c r="G4601" s="17"/>
    </row>
    <row r="4602" spans="4:7">
      <c r="D4602" s="16"/>
      <c r="E4602" s="17"/>
      <c r="F4602" s="17"/>
      <c r="G4602" s="17"/>
    </row>
    <row r="4603" spans="4:7">
      <c r="D4603" s="16"/>
      <c r="E4603" s="17"/>
      <c r="F4603" s="17"/>
      <c r="G4603" s="17"/>
    </row>
    <row r="4604" spans="4:7">
      <c r="D4604" s="16"/>
      <c r="E4604" s="17"/>
      <c r="F4604" s="17"/>
      <c r="G4604" s="17"/>
    </row>
    <row r="4605" spans="4:7">
      <c r="D4605" s="16"/>
      <c r="E4605" s="17"/>
      <c r="F4605" s="17"/>
      <c r="G4605" s="17"/>
    </row>
    <row r="4606" spans="4:7">
      <c r="D4606" s="16"/>
      <c r="E4606" s="17"/>
      <c r="F4606" s="17"/>
      <c r="G4606" s="17"/>
    </row>
    <row r="4607" spans="4:7">
      <c r="D4607" s="16"/>
      <c r="E4607" s="17"/>
      <c r="F4607" s="17"/>
      <c r="G4607" s="17"/>
    </row>
    <row r="4608" spans="4:7">
      <c r="D4608" s="16"/>
      <c r="E4608" s="17"/>
      <c r="F4608" s="17"/>
      <c r="G4608" s="17"/>
    </row>
    <row r="4609" spans="4:7">
      <c r="D4609" s="16"/>
      <c r="E4609" s="17"/>
      <c r="F4609" s="17"/>
      <c r="G4609" s="17"/>
    </row>
    <row r="4610" spans="4:7">
      <c r="D4610" s="16"/>
      <c r="E4610" s="17"/>
      <c r="F4610" s="17"/>
      <c r="G4610" s="17"/>
    </row>
    <row r="4611" spans="4:7">
      <c r="D4611" s="16"/>
      <c r="E4611" s="17"/>
      <c r="F4611" s="17"/>
      <c r="G4611" s="17"/>
    </row>
    <row r="4612" spans="4:7">
      <c r="D4612" s="16"/>
      <c r="E4612" s="17"/>
      <c r="F4612" s="17"/>
      <c r="G4612" s="17"/>
    </row>
    <row r="4613" spans="4:7">
      <c r="D4613" s="16"/>
      <c r="E4613" s="17"/>
      <c r="F4613" s="17"/>
      <c r="G4613" s="17"/>
    </row>
    <row r="4614" spans="4:7">
      <c r="D4614" s="16"/>
      <c r="E4614" s="17"/>
      <c r="F4614" s="17"/>
      <c r="G4614" s="17"/>
    </row>
    <row r="4615" spans="4:7">
      <c r="D4615" s="16"/>
      <c r="E4615" s="17"/>
      <c r="F4615" s="17"/>
      <c r="G4615" s="17"/>
    </row>
    <row r="4616" spans="4:7">
      <c r="D4616" s="16"/>
      <c r="E4616" s="17"/>
      <c r="F4616" s="17"/>
      <c r="G4616" s="17"/>
    </row>
    <row r="4617" spans="4:7">
      <c r="D4617" s="16"/>
      <c r="E4617" s="17"/>
      <c r="F4617" s="17"/>
      <c r="G4617" s="17"/>
    </row>
    <row r="4618" spans="4:7">
      <c r="D4618" s="16"/>
      <c r="E4618" s="17"/>
      <c r="F4618" s="17"/>
      <c r="G4618" s="17"/>
    </row>
    <row r="4619" spans="4:7">
      <c r="D4619" s="16"/>
      <c r="E4619" s="17"/>
      <c r="F4619" s="17"/>
      <c r="G4619" s="17"/>
    </row>
    <row r="4620" spans="4:7">
      <c r="D4620" s="16"/>
      <c r="E4620" s="17"/>
      <c r="F4620" s="17"/>
      <c r="G4620" s="17"/>
    </row>
    <row r="4621" spans="4:7">
      <c r="D4621" s="16"/>
      <c r="E4621" s="17"/>
      <c r="F4621" s="17"/>
      <c r="G4621" s="17"/>
    </row>
    <row r="4622" spans="4:7">
      <c r="D4622" s="16"/>
      <c r="E4622" s="17"/>
      <c r="F4622" s="17"/>
      <c r="G4622" s="17"/>
    </row>
    <row r="4623" spans="4:7">
      <c r="D4623" s="16"/>
      <c r="E4623" s="17"/>
      <c r="F4623" s="17"/>
      <c r="G4623" s="17"/>
    </row>
    <row r="4624" spans="4:7">
      <c r="D4624" s="16"/>
      <c r="E4624" s="17"/>
      <c r="F4624" s="17"/>
      <c r="G4624" s="17"/>
    </row>
    <row r="4625" spans="4:7">
      <c r="D4625" s="16"/>
      <c r="E4625" s="17"/>
      <c r="F4625" s="17"/>
      <c r="G4625" s="17"/>
    </row>
    <row r="4626" spans="4:7">
      <c r="D4626" s="16"/>
      <c r="E4626" s="17"/>
      <c r="F4626" s="17"/>
      <c r="G4626" s="17"/>
    </row>
    <row r="4627" spans="4:7">
      <c r="D4627" s="16"/>
      <c r="E4627" s="17"/>
      <c r="F4627" s="17"/>
      <c r="G4627" s="17"/>
    </row>
    <row r="4628" spans="4:7">
      <c r="D4628" s="16"/>
      <c r="E4628" s="17"/>
      <c r="F4628" s="17"/>
      <c r="G4628" s="17"/>
    </row>
    <row r="4629" spans="4:7">
      <c r="D4629" s="16"/>
      <c r="E4629" s="17"/>
      <c r="F4629" s="17"/>
      <c r="G4629" s="17"/>
    </row>
    <row r="4630" spans="4:7">
      <c r="D4630" s="16"/>
      <c r="E4630" s="17"/>
      <c r="F4630" s="17"/>
      <c r="G4630" s="17"/>
    </row>
    <row r="4631" spans="4:7">
      <c r="D4631" s="16"/>
      <c r="E4631" s="17"/>
      <c r="F4631" s="17"/>
      <c r="G4631" s="17"/>
    </row>
    <row r="4632" spans="4:7">
      <c r="D4632" s="16"/>
      <c r="E4632" s="17"/>
      <c r="F4632" s="17"/>
      <c r="G4632" s="17"/>
    </row>
    <row r="4633" spans="4:7">
      <c r="D4633" s="16"/>
      <c r="E4633" s="17"/>
      <c r="F4633" s="17"/>
      <c r="G4633" s="17"/>
    </row>
    <row r="4634" spans="4:7">
      <c r="D4634" s="16"/>
      <c r="E4634" s="17"/>
      <c r="F4634" s="17"/>
      <c r="G4634" s="17"/>
    </row>
    <row r="4635" spans="4:7">
      <c r="D4635" s="16"/>
      <c r="E4635" s="17"/>
      <c r="F4635" s="17"/>
      <c r="G4635" s="17"/>
    </row>
    <row r="4636" spans="4:7">
      <c r="D4636" s="16"/>
      <c r="E4636" s="17"/>
      <c r="F4636" s="17"/>
      <c r="G4636" s="17"/>
    </row>
    <row r="4637" spans="4:7">
      <c r="D4637" s="16"/>
      <c r="E4637" s="17"/>
      <c r="F4637" s="17"/>
      <c r="G4637" s="17"/>
    </row>
    <row r="4638" spans="4:7">
      <c r="D4638" s="16"/>
      <c r="E4638" s="17"/>
      <c r="F4638" s="17"/>
      <c r="G4638" s="17"/>
    </row>
    <row r="4639" spans="4:7">
      <c r="D4639" s="16"/>
      <c r="E4639" s="17"/>
      <c r="F4639" s="17"/>
      <c r="G4639" s="17"/>
    </row>
    <row r="4640" spans="4:7">
      <c r="D4640" s="16"/>
      <c r="E4640" s="17"/>
      <c r="F4640" s="17"/>
      <c r="G4640" s="17"/>
    </row>
    <row r="4641" spans="4:7">
      <c r="D4641" s="16"/>
      <c r="E4641" s="17"/>
      <c r="F4641" s="17"/>
      <c r="G4641" s="17"/>
    </row>
    <row r="4642" spans="4:7">
      <c r="D4642" s="16"/>
      <c r="E4642" s="17"/>
      <c r="F4642" s="17"/>
      <c r="G4642" s="17"/>
    </row>
    <row r="4643" spans="4:7">
      <c r="D4643" s="16"/>
      <c r="E4643" s="17"/>
      <c r="F4643" s="17"/>
      <c r="G4643" s="17"/>
    </row>
    <row r="4644" spans="4:7">
      <c r="D4644" s="16"/>
      <c r="E4644" s="17"/>
      <c r="F4644" s="17"/>
      <c r="G4644" s="17"/>
    </row>
    <row r="4645" spans="4:7">
      <c r="D4645" s="16"/>
      <c r="E4645" s="17"/>
      <c r="F4645" s="17"/>
      <c r="G4645" s="17"/>
    </row>
    <row r="4646" spans="4:7">
      <c r="D4646" s="16"/>
      <c r="E4646" s="17"/>
      <c r="F4646" s="17"/>
      <c r="G4646" s="17"/>
    </row>
    <row r="4647" spans="4:7">
      <c r="D4647" s="16"/>
      <c r="E4647" s="17"/>
      <c r="F4647" s="17"/>
      <c r="G4647" s="17"/>
    </row>
    <row r="4648" spans="4:7">
      <c r="D4648" s="16"/>
      <c r="E4648" s="17"/>
      <c r="F4648" s="17"/>
      <c r="G4648" s="17"/>
    </row>
    <row r="4649" spans="4:7">
      <c r="D4649" s="16"/>
      <c r="E4649" s="17"/>
      <c r="F4649" s="17"/>
      <c r="G4649" s="17"/>
    </row>
    <row r="4650" spans="4:7">
      <c r="D4650" s="16"/>
      <c r="E4650" s="17"/>
      <c r="F4650" s="17"/>
      <c r="G4650" s="17"/>
    </row>
    <row r="4651" spans="4:7">
      <c r="D4651" s="16"/>
      <c r="E4651" s="17"/>
      <c r="F4651" s="17"/>
      <c r="G4651" s="17"/>
    </row>
    <row r="4652" spans="4:7">
      <c r="D4652" s="16"/>
      <c r="E4652" s="17"/>
      <c r="F4652" s="17"/>
      <c r="G4652" s="17"/>
    </row>
    <row r="4653" spans="4:7">
      <c r="D4653" s="16"/>
      <c r="E4653" s="17"/>
      <c r="F4653" s="17"/>
      <c r="G4653" s="17"/>
    </row>
    <row r="4654" spans="4:7">
      <c r="D4654" s="16"/>
      <c r="E4654" s="17"/>
      <c r="F4654" s="17"/>
      <c r="G4654" s="17"/>
    </row>
    <row r="4655" spans="4:7">
      <c r="D4655" s="16"/>
      <c r="E4655" s="17"/>
      <c r="F4655" s="17"/>
      <c r="G4655" s="17"/>
    </row>
    <row r="4656" spans="4:7">
      <c r="D4656" s="16"/>
      <c r="E4656" s="17"/>
      <c r="F4656" s="17"/>
      <c r="G4656" s="17"/>
    </row>
    <row r="4657" spans="4:7">
      <c r="D4657" s="16"/>
      <c r="E4657" s="17"/>
      <c r="F4657" s="17"/>
      <c r="G4657" s="17"/>
    </row>
    <row r="4658" spans="4:7">
      <c r="D4658" s="16"/>
      <c r="E4658" s="17"/>
      <c r="F4658" s="17"/>
      <c r="G4658" s="17"/>
    </row>
    <row r="4659" spans="4:7">
      <c r="D4659" s="16"/>
      <c r="E4659" s="17"/>
      <c r="F4659" s="17"/>
      <c r="G4659" s="17"/>
    </row>
    <row r="4660" spans="4:7">
      <c r="D4660" s="16"/>
      <c r="E4660" s="17"/>
      <c r="F4660" s="17"/>
      <c r="G4660" s="17"/>
    </row>
    <row r="4661" spans="4:7">
      <c r="D4661" s="16"/>
      <c r="E4661" s="17"/>
      <c r="F4661" s="17"/>
      <c r="G4661" s="17"/>
    </row>
    <row r="4662" spans="4:7">
      <c r="D4662" s="16"/>
      <c r="E4662" s="17"/>
      <c r="F4662" s="17"/>
      <c r="G4662" s="17"/>
    </row>
    <row r="4663" spans="4:7">
      <c r="D4663" s="16"/>
      <c r="E4663" s="17"/>
      <c r="F4663" s="17"/>
      <c r="G4663" s="17"/>
    </row>
    <row r="4664" spans="4:7">
      <c r="D4664" s="16"/>
      <c r="E4664" s="17"/>
      <c r="F4664" s="17"/>
      <c r="G4664" s="17"/>
    </row>
    <row r="4665" spans="4:7">
      <c r="D4665" s="16"/>
      <c r="E4665" s="17"/>
      <c r="F4665" s="17"/>
      <c r="G4665" s="17"/>
    </row>
    <row r="4666" spans="4:7">
      <c r="D4666" s="16"/>
      <c r="E4666" s="17"/>
      <c r="F4666" s="17"/>
      <c r="G4666" s="17"/>
    </row>
    <row r="4667" spans="4:7">
      <c r="D4667" s="16"/>
      <c r="E4667" s="17"/>
      <c r="F4667" s="17"/>
      <c r="G4667" s="17"/>
    </row>
    <row r="4668" spans="4:7">
      <c r="D4668" s="16"/>
      <c r="E4668" s="17"/>
      <c r="F4668" s="17"/>
      <c r="G4668" s="17"/>
    </row>
    <row r="4669" spans="4:7">
      <c r="D4669" s="16"/>
      <c r="E4669" s="17"/>
      <c r="F4669" s="17"/>
      <c r="G4669" s="17"/>
    </row>
    <row r="4670" spans="4:7">
      <c r="D4670" s="16"/>
      <c r="E4670" s="17"/>
      <c r="F4670" s="17"/>
      <c r="G4670" s="17"/>
    </row>
    <row r="4671" spans="4:7">
      <c r="D4671" s="16"/>
      <c r="E4671" s="17"/>
      <c r="F4671" s="17"/>
      <c r="G4671" s="17"/>
    </row>
    <row r="4672" spans="4:7">
      <c r="D4672" s="16"/>
      <c r="E4672" s="17"/>
      <c r="F4672" s="17"/>
      <c r="G4672" s="17"/>
    </row>
    <row r="4673" spans="4:7">
      <c r="D4673" s="16"/>
      <c r="E4673" s="17"/>
      <c r="F4673" s="17"/>
      <c r="G4673" s="17"/>
    </row>
    <row r="4674" spans="4:7">
      <c r="D4674" s="16"/>
      <c r="E4674" s="17"/>
      <c r="F4674" s="17"/>
      <c r="G4674" s="17"/>
    </row>
    <row r="4675" spans="4:7">
      <c r="D4675" s="16"/>
      <c r="E4675" s="17"/>
      <c r="F4675" s="17"/>
      <c r="G4675" s="17"/>
    </row>
    <row r="4676" spans="4:7">
      <c r="D4676" s="16"/>
      <c r="E4676" s="17"/>
      <c r="F4676" s="17"/>
      <c r="G4676" s="17"/>
    </row>
    <row r="4677" spans="4:7">
      <c r="D4677" s="16"/>
      <c r="E4677" s="17"/>
      <c r="F4677" s="17"/>
      <c r="G4677" s="17"/>
    </row>
    <row r="4678" spans="4:7">
      <c r="D4678" s="16"/>
      <c r="E4678" s="17"/>
      <c r="F4678" s="17"/>
      <c r="G4678" s="17"/>
    </row>
    <row r="4679" spans="4:7">
      <c r="D4679" s="16"/>
      <c r="E4679" s="17"/>
      <c r="F4679" s="17"/>
      <c r="G4679" s="17"/>
    </row>
    <row r="4680" spans="4:7">
      <c r="D4680" s="16"/>
      <c r="E4680" s="17"/>
      <c r="F4680" s="17"/>
      <c r="G4680" s="17"/>
    </row>
    <row r="4681" spans="4:7">
      <c r="D4681" s="16"/>
      <c r="E4681" s="17"/>
      <c r="F4681" s="17"/>
      <c r="G4681" s="17"/>
    </row>
    <row r="4682" spans="4:7">
      <c r="D4682" s="16"/>
      <c r="E4682" s="17"/>
      <c r="F4682" s="17"/>
      <c r="G4682" s="17"/>
    </row>
    <row r="4683" spans="4:7">
      <c r="D4683" s="16"/>
      <c r="E4683" s="17"/>
      <c r="F4683" s="17"/>
      <c r="G4683" s="17"/>
    </row>
    <row r="4684" spans="4:7">
      <c r="D4684" s="16"/>
      <c r="E4684" s="17"/>
      <c r="F4684" s="17"/>
      <c r="G4684" s="17"/>
    </row>
    <row r="4685" spans="4:7">
      <c r="D4685" s="16"/>
      <c r="E4685" s="17"/>
      <c r="F4685" s="17"/>
      <c r="G4685" s="17"/>
    </row>
    <row r="4686" spans="4:7">
      <c r="D4686" s="16"/>
      <c r="E4686" s="17"/>
      <c r="F4686" s="17"/>
      <c r="G4686" s="17"/>
    </row>
    <row r="4687" spans="4:7">
      <c r="D4687" s="16"/>
      <c r="E4687" s="17"/>
      <c r="F4687" s="17"/>
      <c r="G4687" s="17"/>
    </row>
    <row r="4688" spans="4:7">
      <c r="D4688" s="16"/>
      <c r="E4688" s="17"/>
      <c r="F4688" s="17"/>
      <c r="G4688" s="17"/>
    </row>
    <row r="4689" spans="4:7">
      <c r="D4689" s="16"/>
      <c r="E4689" s="17"/>
      <c r="F4689" s="17"/>
      <c r="G4689" s="17"/>
    </row>
    <row r="4690" spans="4:7">
      <c r="D4690" s="16"/>
      <c r="E4690" s="17"/>
      <c r="F4690" s="17"/>
      <c r="G4690" s="17"/>
    </row>
    <row r="4691" spans="4:7">
      <c r="D4691" s="16"/>
      <c r="E4691" s="17"/>
      <c r="F4691" s="17"/>
      <c r="G4691" s="17"/>
    </row>
    <row r="4692" spans="4:7">
      <c r="D4692" s="16"/>
      <c r="E4692" s="17"/>
      <c r="F4692" s="17"/>
      <c r="G4692" s="17"/>
    </row>
    <row r="4693" spans="4:7">
      <c r="D4693" s="16"/>
      <c r="E4693" s="17"/>
      <c r="F4693" s="17"/>
      <c r="G4693" s="17"/>
    </row>
    <row r="4694" spans="4:7">
      <c r="D4694" s="16"/>
      <c r="E4694" s="17"/>
      <c r="F4694" s="17"/>
      <c r="G4694" s="17"/>
    </row>
    <row r="4695" spans="4:7">
      <c r="D4695" s="16"/>
      <c r="E4695" s="17"/>
      <c r="F4695" s="17"/>
      <c r="G4695" s="17"/>
    </row>
    <row r="4696" spans="4:7">
      <c r="D4696" s="16"/>
      <c r="E4696" s="17"/>
      <c r="F4696" s="17"/>
      <c r="G4696" s="17"/>
    </row>
    <row r="4697" spans="4:7">
      <c r="D4697" s="16"/>
      <c r="E4697" s="17"/>
      <c r="F4697" s="17"/>
      <c r="G4697" s="17"/>
    </row>
    <row r="4698" spans="4:7">
      <c r="D4698" s="16"/>
      <c r="E4698" s="17"/>
      <c r="F4698" s="17"/>
      <c r="G4698" s="17"/>
    </row>
    <row r="4699" spans="4:7">
      <c r="D4699" s="16"/>
      <c r="E4699" s="17"/>
      <c r="F4699" s="17"/>
      <c r="G4699" s="17"/>
    </row>
    <row r="4700" spans="4:7">
      <c r="D4700" s="16"/>
      <c r="E4700" s="17"/>
      <c r="F4700" s="17"/>
      <c r="G4700" s="17"/>
    </row>
    <row r="4701" spans="4:7">
      <c r="D4701" s="16"/>
      <c r="E4701" s="17"/>
      <c r="F4701" s="17"/>
      <c r="G4701" s="17"/>
    </row>
    <row r="4702" spans="4:7">
      <c r="D4702" s="16"/>
      <c r="E4702" s="17"/>
      <c r="F4702" s="17"/>
      <c r="G4702" s="17"/>
    </row>
    <row r="4703" spans="4:7">
      <c r="D4703" s="16"/>
      <c r="E4703" s="17"/>
      <c r="F4703" s="17"/>
      <c r="G4703" s="17"/>
    </row>
    <row r="4704" spans="4:7">
      <c r="D4704" s="16"/>
      <c r="E4704" s="17"/>
      <c r="F4704" s="17"/>
      <c r="G4704" s="17"/>
    </row>
    <row r="4705" spans="4:7">
      <c r="D4705" s="16"/>
      <c r="E4705" s="17"/>
      <c r="F4705" s="17"/>
      <c r="G4705" s="17"/>
    </row>
    <row r="4706" spans="4:7">
      <c r="D4706" s="16"/>
      <c r="E4706" s="17"/>
      <c r="F4706" s="17"/>
      <c r="G4706" s="17"/>
    </row>
    <row r="4707" spans="4:7">
      <c r="D4707" s="16"/>
      <c r="E4707" s="17"/>
      <c r="F4707" s="17"/>
      <c r="G4707" s="17"/>
    </row>
    <row r="4708" spans="4:7">
      <c r="D4708" s="16"/>
      <c r="E4708" s="17"/>
      <c r="F4708" s="17"/>
      <c r="G4708" s="17"/>
    </row>
    <row r="4709" spans="4:7">
      <c r="D4709" s="16"/>
      <c r="E4709" s="17"/>
      <c r="F4709" s="17"/>
      <c r="G4709" s="17"/>
    </row>
    <row r="4710" spans="4:7">
      <c r="D4710" s="16"/>
      <c r="E4710" s="17"/>
      <c r="F4710" s="17"/>
      <c r="G4710" s="17"/>
    </row>
    <row r="4711" spans="4:7">
      <c r="D4711" s="16"/>
      <c r="E4711" s="17"/>
      <c r="F4711" s="17"/>
      <c r="G4711" s="17"/>
    </row>
    <row r="4712" spans="4:7">
      <c r="D4712" s="16"/>
      <c r="E4712" s="17"/>
      <c r="F4712" s="17"/>
      <c r="G4712" s="17"/>
    </row>
    <row r="4713" spans="4:7">
      <c r="D4713" s="16"/>
      <c r="E4713" s="17"/>
      <c r="F4713" s="17"/>
      <c r="G4713" s="17"/>
    </row>
    <row r="4714" spans="4:7">
      <c r="D4714" s="16"/>
      <c r="E4714" s="17"/>
      <c r="F4714" s="17"/>
      <c r="G4714" s="17"/>
    </row>
    <row r="4715" spans="4:7">
      <c r="D4715" s="16"/>
      <c r="E4715" s="17"/>
      <c r="F4715" s="17"/>
      <c r="G4715" s="17"/>
    </row>
    <row r="4716" spans="4:7">
      <c r="D4716" s="16"/>
      <c r="E4716" s="17"/>
      <c r="F4716" s="17"/>
      <c r="G4716" s="17"/>
    </row>
    <row r="4717" spans="4:7">
      <c r="D4717" s="16"/>
      <c r="E4717" s="17"/>
      <c r="F4717" s="17"/>
      <c r="G4717" s="17"/>
    </row>
    <row r="4718" spans="4:7">
      <c r="D4718" s="16"/>
      <c r="E4718" s="17"/>
      <c r="F4718" s="17"/>
      <c r="G4718" s="17"/>
    </row>
    <row r="4719" spans="4:7">
      <c r="D4719" s="16"/>
      <c r="E4719" s="17"/>
      <c r="F4719" s="17"/>
      <c r="G4719" s="17"/>
    </row>
    <row r="4720" spans="4:7">
      <c r="D4720" s="16"/>
      <c r="E4720" s="17"/>
      <c r="F4720" s="17"/>
      <c r="G4720" s="17"/>
    </row>
    <row r="4721" spans="4:7">
      <c r="D4721" s="16"/>
      <c r="E4721" s="17"/>
      <c r="F4721" s="17"/>
      <c r="G4721" s="17"/>
    </row>
    <row r="4722" spans="4:7">
      <c r="D4722" s="16"/>
      <c r="E4722" s="17"/>
      <c r="F4722" s="17"/>
      <c r="G4722" s="17"/>
    </row>
    <row r="4723" spans="4:7">
      <c r="D4723" s="16"/>
      <c r="E4723" s="17"/>
      <c r="F4723" s="17"/>
      <c r="G4723" s="17"/>
    </row>
    <row r="4724" spans="4:7">
      <c r="D4724" s="16"/>
      <c r="E4724" s="17"/>
      <c r="F4724" s="17"/>
      <c r="G4724" s="17"/>
    </row>
    <row r="4725" spans="4:7">
      <c r="D4725" s="16"/>
      <c r="E4725" s="17"/>
      <c r="F4725" s="17"/>
      <c r="G4725" s="17"/>
    </row>
    <row r="4726" spans="4:7">
      <c r="D4726" s="16"/>
      <c r="E4726" s="17"/>
      <c r="F4726" s="17"/>
      <c r="G4726" s="17"/>
    </row>
    <row r="4727" spans="4:7">
      <c r="D4727" s="16"/>
      <c r="E4727" s="17"/>
      <c r="F4727" s="17"/>
      <c r="G4727" s="17"/>
    </row>
    <row r="4728" spans="4:7">
      <c r="D4728" s="16"/>
      <c r="E4728" s="17"/>
      <c r="F4728" s="17"/>
      <c r="G4728" s="17"/>
    </row>
    <row r="4729" spans="4:7">
      <c r="D4729" s="16"/>
      <c r="E4729" s="17"/>
      <c r="F4729" s="17"/>
      <c r="G4729" s="17"/>
    </row>
    <row r="4730" spans="4:7">
      <c r="D4730" s="16"/>
      <c r="E4730" s="17"/>
      <c r="F4730" s="17"/>
      <c r="G4730" s="17"/>
    </row>
    <row r="4731" spans="4:7">
      <c r="D4731" s="16"/>
      <c r="E4731" s="17"/>
      <c r="F4731" s="17"/>
      <c r="G4731" s="17"/>
    </row>
    <row r="4732" spans="4:7">
      <c r="D4732" s="16"/>
      <c r="E4732" s="17"/>
      <c r="F4732" s="17"/>
      <c r="G4732" s="17"/>
    </row>
    <row r="4733" spans="4:7">
      <c r="D4733" s="16"/>
      <c r="E4733" s="17"/>
      <c r="F4733" s="17"/>
      <c r="G4733" s="17"/>
    </row>
    <row r="4734" spans="4:7">
      <c r="D4734" s="16"/>
      <c r="E4734" s="17"/>
      <c r="F4734" s="17"/>
      <c r="G4734" s="17"/>
    </row>
    <row r="4735" spans="4:7">
      <c r="D4735" s="16"/>
      <c r="E4735" s="17"/>
      <c r="F4735" s="17"/>
      <c r="G4735" s="17"/>
    </row>
    <row r="4736" spans="4:7">
      <c r="D4736" s="16"/>
      <c r="E4736" s="17"/>
      <c r="F4736" s="17"/>
      <c r="G4736" s="17"/>
    </row>
    <row r="4737" spans="4:7">
      <c r="D4737" s="16"/>
      <c r="E4737" s="17"/>
      <c r="F4737" s="17"/>
      <c r="G4737" s="17"/>
    </row>
    <row r="4738" spans="4:7">
      <c r="D4738" s="16"/>
      <c r="E4738" s="17"/>
      <c r="F4738" s="17"/>
      <c r="G4738" s="17"/>
    </row>
    <row r="4739" spans="4:7">
      <c r="D4739" s="16"/>
      <c r="E4739" s="17"/>
      <c r="F4739" s="17"/>
      <c r="G4739" s="17"/>
    </row>
    <row r="4740" spans="4:7">
      <c r="D4740" s="16"/>
      <c r="E4740" s="17"/>
      <c r="F4740" s="17"/>
      <c r="G4740" s="17"/>
    </row>
    <row r="4741" spans="4:7">
      <c r="D4741" s="16"/>
      <c r="E4741" s="17"/>
      <c r="F4741" s="17"/>
      <c r="G4741" s="17"/>
    </row>
    <row r="4742" spans="4:7">
      <c r="D4742" s="16"/>
      <c r="E4742" s="17"/>
      <c r="F4742" s="17"/>
      <c r="G4742" s="17"/>
    </row>
    <row r="4743" spans="4:7">
      <c r="D4743" s="16"/>
      <c r="E4743" s="17"/>
      <c r="F4743" s="17"/>
      <c r="G4743" s="17"/>
    </row>
    <row r="4744" spans="4:7">
      <c r="D4744" s="16"/>
      <c r="E4744" s="17"/>
      <c r="F4744" s="17"/>
      <c r="G4744" s="17"/>
    </row>
    <row r="4745" spans="4:7">
      <c r="D4745" s="16"/>
      <c r="E4745" s="17"/>
      <c r="F4745" s="17"/>
      <c r="G4745" s="17"/>
    </row>
    <row r="4746" spans="4:7">
      <c r="D4746" s="16"/>
      <c r="E4746" s="17"/>
      <c r="F4746" s="17"/>
      <c r="G4746" s="17"/>
    </row>
    <row r="4747" spans="4:7">
      <c r="D4747" s="16"/>
      <c r="E4747" s="17"/>
      <c r="F4747" s="17"/>
      <c r="G4747" s="17"/>
    </row>
    <row r="4748" spans="4:7">
      <c r="D4748" s="16"/>
      <c r="E4748" s="17"/>
      <c r="F4748" s="17"/>
      <c r="G4748" s="17"/>
    </row>
    <row r="4749" spans="4:7">
      <c r="D4749" s="16"/>
      <c r="E4749" s="17"/>
      <c r="F4749" s="17"/>
      <c r="G4749" s="17"/>
    </row>
    <row r="4750" spans="4:7">
      <c r="D4750" s="16"/>
      <c r="E4750" s="17"/>
      <c r="F4750" s="17"/>
      <c r="G4750" s="17"/>
    </row>
    <row r="4751" spans="4:7">
      <c r="D4751" s="16"/>
      <c r="E4751" s="17"/>
      <c r="F4751" s="17"/>
      <c r="G4751" s="17"/>
    </row>
    <row r="4752" spans="4:7">
      <c r="D4752" s="16"/>
      <c r="E4752" s="17"/>
      <c r="F4752" s="17"/>
      <c r="G4752" s="17"/>
    </row>
    <row r="4753" spans="4:7">
      <c r="D4753" s="16"/>
      <c r="E4753" s="17"/>
      <c r="F4753" s="17"/>
      <c r="G4753" s="17"/>
    </row>
    <row r="4754" spans="4:7">
      <c r="D4754" s="16"/>
      <c r="E4754" s="17"/>
      <c r="F4754" s="17"/>
      <c r="G4754" s="17"/>
    </row>
    <row r="4755" spans="4:7">
      <c r="D4755" s="16"/>
      <c r="E4755" s="17"/>
      <c r="F4755" s="17"/>
      <c r="G4755" s="17"/>
    </row>
    <row r="4756" spans="4:7">
      <c r="D4756" s="16"/>
      <c r="E4756" s="17"/>
      <c r="F4756" s="17"/>
      <c r="G4756" s="17"/>
    </row>
    <row r="4757" spans="4:7">
      <c r="D4757" s="16"/>
      <c r="E4757" s="17"/>
      <c r="F4757" s="17"/>
      <c r="G4757" s="17"/>
    </row>
    <row r="4758" spans="4:7">
      <c r="D4758" s="16"/>
      <c r="E4758" s="17"/>
      <c r="F4758" s="17"/>
      <c r="G4758" s="17"/>
    </row>
    <row r="4759" spans="4:7">
      <c r="D4759" s="16"/>
      <c r="E4759" s="17"/>
      <c r="F4759" s="17"/>
      <c r="G4759" s="17"/>
    </row>
    <row r="4760" spans="4:7">
      <c r="D4760" s="16"/>
      <c r="E4760" s="17"/>
      <c r="F4760" s="17"/>
      <c r="G4760" s="17"/>
    </row>
    <row r="4761" spans="4:7">
      <c r="D4761" s="16"/>
      <c r="E4761" s="17"/>
      <c r="F4761" s="17"/>
      <c r="G4761" s="17"/>
    </row>
    <row r="4762" spans="4:7">
      <c r="D4762" s="16"/>
      <c r="E4762" s="17"/>
      <c r="F4762" s="17"/>
      <c r="G4762" s="17"/>
    </row>
    <row r="4763" spans="4:7">
      <c r="D4763" s="16"/>
      <c r="E4763" s="17"/>
      <c r="F4763" s="17"/>
      <c r="G4763" s="17"/>
    </row>
    <row r="4764" spans="4:7">
      <c r="D4764" s="16"/>
      <c r="E4764" s="17"/>
      <c r="F4764" s="17"/>
      <c r="G4764" s="17"/>
    </row>
    <row r="4765" spans="4:7">
      <c r="D4765" s="16"/>
      <c r="E4765" s="17"/>
      <c r="F4765" s="17"/>
      <c r="G4765" s="17"/>
    </row>
    <row r="4766" spans="4:7">
      <c r="D4766" s="16"/>
      <c r="E4766" s="17"/>
      <c r="F4766" s="17"/>
      <c r="G4766" s="17"/>
    </row>
    <row r="4767" spans="4:7">
      <c r="D4767" s="16"/>
      <c r="E4767" s="17"/>
      <c r="F4767" s="17"/>
      <c r="G4767" s="17"/>
    </row>
    <row r="4768" spans="4:7">
      <c r="D4768" s="16"/>
      <c r="E4768" s="17"/>
      <c r="F4768" s="17"/>
      <c r="G4768" s="17"/>
    </row>
    <row r="4769" spans="4:7">
      <c r="D4769" s="16"/>
      <c r="E4769" s="17"/>
      <c r="F4769" s="17"/>
      <c r="G4769" s="17"/>
    </row>
    <row r="4770" spans="4:7">
      <c r="D4770" s="16"/>
      <c r="E4770" s="17"/>
      <c r="F4770" s="17"/>
      <c r="G4770" s="17"/>
    </row>
    <row r="4771" spans="4:7">
      <c r="D4771" s="16"/>
      <c r="E4771" s="17"/>
      <c r="F4771" s="17"/>
      <c r="G4771" s="17"/>
    </row>
    <row r="4772" spans="4:7">
      <c r="D4772" s="16"/>
      <c r="E4772" s="17"/>
      <c r="F4772" s="17"/>
      <c r="G4772" s="17"/>
    </row>
    <row r="4773" spans="4:7">
      <c r="D4773" s="16"/>
      <c r="E4773" s="17"/>
      <c r="F4773" s="17"/>
      <c r="G4773" s="17"/>
    </row>
    <row r="4774" spans="4:7">
      <c r="D4774" s="16"/>
      <c r="E4774" s="17"/>
      <c r="F4774" s="17"/>
      <c r="G4774" s="17"/>
    </row>
    <row r="4775" spans="4:7">
      <c r="D4775" s="16"/>
      <c r="E4775" s="17"/>
      <c r="F4775" s="17"/>
      <c r="G4775" s="17"/>
    </row>
    <row r="4776" spans="4:7">
      <c r="D4776" s="16"/>
      <c r="E4776" s="17"/>
      <c r="F4776" s="17"/>
      <c r="G4776" s="17"/>
    </row>
    <row r="4777" spans="4:7">
      <c r="D4777" s="16"/>
      <c r="E4777" s="17"/>
      <c r="F4777" s="17"/>
      <c r="G4777" s="17"/>
    </row>
    <row r="4778" spans="4:7">
      <c r="D4778" s="16"/>
      <c r="E4778" s="17"/>
      <c r="F4778" s="17"/>
      <c r="G4778" s="17"/>
    </row>
    <row r="4779" spans="4:7">
      <c r="D4779" s="16"/>
      <c r="E4779" s="17"/>
      <c r="F4779" s="17"/>
      <c r="G4779" s="17"/>
    </row>
    <row r="4780" spans="4:7">
      <c r="D4780" s="16"/>
      <c r="E4780" s="17"/>
      <c r="F4780" s="17"/>
      <c r="G4780" s="17"/>
    </row>
    <row r="4781" spans="4:7">
      <c r="D4781" s="16"/>
      <c r="E4781" s="17"/>
      <c r="F4781" s="17"/>
      <c r="G4781" s="17"/>
    </row>
    <row r="4782" spans="4:7">
      <c r="D4782" s="16"/>
      <c r="E4782" s="17"/>
      <c r="F4782" s="17"/>
      <c r="G4782" s="17"/>
    </row>
    <row r="4783" spans="4:7">
      <c r="D4783" s="16"/>
      <c r="E4783" s="17"/>
      <c r="F4783" s="17"/>
      <c r="G4783" s="17"/>
    </row>
    <row r="4784" spans="4:7">
      <c r="D4784" s="16"/>
      <c r="E4784" s="17"/>
      <c r="F4784" s="17"/>
      <c r="G4784" s="17"/>
    </row>
    <row r="4785" spans="4:7">
      <c r="D4785" s="16"/>
      <c r="E4785" s="17"/>
      <c r="F4785" s="17"/>
      <c r="G4785" s="17"/>
    </row>
    <row r="4786" spans="4:7">
      <c r="D4786" s="16"/>
      <c r="E4786" s="17"/>
      <c r="F4786" s="17"/>
      <c r="G4786" s="17"/>
    </row>
    <row r="4787" spans="4:7">
      <c r="D4787" s="16"/>
      <c r="E4787" s="17"/>
      <c r="F4787" s="17"/>
      <c r="G4787" s="17"/>
    </row>
    <row r="4788" spans="4:7">
      <c r="D4788" s="16"/>
      <c r="E4788" s="17"/>
      <c r="F4788" s="17"/>
      <c r="G4788" s="17"/>
    </row>
    <row r="4789" spans="4:7">
      <c r="D4789" s="16"/>
      <c r="E4789" s="17"/>
      <c r="F4789" s="17"/>
      <c r="G4789" s="17"/>
    </row>
    <row r="4790" spans="4:7">
      <c r="D4790" s="16"/>
      <c r="E4790" s="17"/>
      <c r="F4790" s="17"/>
      <c r="G4790" s="17"/>
    </row>
    <row r="4791" spans="4:7">
      <c r="D4791" s="16"/>
      <c r="E4791" s="17"/>
      <c r="F4791" s="17"/>
      <c r="G4791" s="17"/>
    </row>
    <row r="4792" spans="4:7">
      <c r="D4792" s="16"/>
      <c r="E4792" s="17"/>
      <c r="F4792" s="17"/>
      <c r="G4792" s="17"/>
    </row>
    <row r="4793" spans="4:7">
      <c r="D4793" s="16"/>
      <c r="E4793" s="17"/>
      <c r="F4793" s="17"/>
      <c r="G4793" s="17"/>
    </row>
    <row r="4794" spans="4:7">
      <c r="D4794" s="16"/>
      <c r="E4794" s="17"/>
      <c r="F4794" s="17"/>
      <c r="G4794" s="17"/>
    </row>
    <row r="4795" spans="4:7">
      <c r="D4795" s="16"/>
      <c r="E4795" s="17"/>
      <c r="F4795" s="17"/>
      <c r="G4795" s="17"/>
    </row>
    <row r="4796" spans="4:7">
      <c r="D4796" s="16"/>
      <c r="E4796" s="17"/>
      <c r="F4796" s="17"/>
      <c r="G4796" s="17"/>
    </row>
    <row r="4797" spans="4:7">
      <c r="D4797" s="16"/>
      <c r="E4797" s="17"/>
      <c r="F4797" s="17"/>
      <c r="G4797" s="17"/>
    </row>
    <row r="4798" spans="4:7">
      <c r="D4798" s="16"/>
      <c r="E4798" s="17"/>
      <c r="F4798" s="17"/>
      <c r="G4798" s="17"/>
    </row>
    <row r="4799" spans="4:7">
      <c r="D4799" s="16"/>
      <c r="E4799" s="17"/>
      <c r="F4799" s="17"/>
      <c r="G4799" s="17"/>
    </row>
    <row r="4800" spans="4:7">
      <c r="D4800" s="16"/>
      <c r="E4800" s="17"/>
      <c r="F4800" s="17"/>
      <c r="G4800" s="17"/>
    </row>
    <row r="4801" spans="4:7">
      <c r="D4801" s="16"/>
      <c r="E4801" s="17"/>
      <c r="F4801" s="17"/>
      <c r="G4801" s="17"/>
    </row>
    <row r="4802" spans="4:7">
      <c r="D4802" s="16"/>
      <c r="E4802" s="17"/>
      <c r="F4802" s="17"/>
      <c r="G4802" s="17"/>
    </row>
    <row r="4803" spans="4:7">
      <c r="D4803" s="16"/>
      <c r="E4803" s="17"/>
      <c r="F4803" s="17"/>
      <c r="G4803" s="17"/>
    </row>
    <row r="4804" spans="4:7">
      <c r="D4804" s="16"/>
      <c r="E4804" s="17"/>
      <c r="F4804" s="17"/>
      <c r="G4804" s="17"/>
    </row>
    <row r="4805" spans="4:7">
      <c r="D4805" s="16"/>
      <c r="E4805" s="17"/>
      <c r="F4805" s="17"/>
      <c r="G4805" s="17"/>
    </row>
    <row r="4806" spans="4:7">
      <c r="D4806" s="16"/>
      <c r="E4806" s="17"/>
      <c r="F4806" s="17"/>
      <c r="G4806" s="17"/>
    </row>
    <row r="4807" spans="4:7">
      <c r="D4807" s="16"/>
      <c r="E4807" s="17"/>
      <c r="F4807" s="17"/>
      <c r="G4807" s="17"/>
    </row>
    <row r="4808" spans="4:7">
      <c r="D4808" s="16"/>
      <c r="E4808" s="17"/>
      <c r="F4808" s="17"/>
      <c r="G4808" s="17"/>
    </row>
    <row r="4809" spans="4:7">
      <c r="D4809" s="16"/>
      <c r="E4809" s="17"/>
      <c r="F4809" s="17"/>
      <c r="G4809" s="17"/>
    </row>
    <row r="4810" spans="4:7">
      <c r="D4810" s="16"/>
      <c r="E4810" s="17"/>
      <c r="F4810" s="17"/>
      <c r="G4810" s="17"/>
    </row>
    <row r="4811" spans="4:7">
      <c r="D4811" s="16"/>
      <c r="E4811" s="17"/>
      <c r="F4811" s="17"/>
      <c r="G4811" s="17"/>
    </row>
    <row r="4812" spans="4:7">
      <c r="D4812" s="16"/>
      <c r="E4812" s="17"/>
      <c r="F4812" s="17"/>
      <c r="G4812" s="17"/>
    </row>
    <row r="4813" spans="4:7">
      <c r="D4813" s="16"/>
      <c r="E4813" s="17"/>
      <c r="F4813" s="17"/>
      <c r="G4813" s="17"/>
    </row>
    <row r="4814" spans="4:7">
      <c r="D4814" s="16"/>
      <c r="E4814" s="17"/>
      <c r="F4814" s="17"/>
      <c r="G4814" s="17"/>
    </row>
    <row r="4815" spans="4:7">
      <c r="D4815" s="16"/>
      <c r="E4815" s="17"/>
      <c r="F4815" s="17"/>
      <c r="G4815" s="17"/>
    </row>
    <row r="4816" spans="4:7">
      <c r="D4816" s="16"/>
      <c r="E4816" s="17"/>
      <c r="F4816" s="17"/>
      <c r="G4816" s="17"/>
    </row>
    <row r="4817" spans="4:7">
      <c r="D4817" s="16"/>
      <c r="E4817" s="17"/>
      <c r="F4817" s="17"/>
      <c r="G4817" s="17"/>
    </row>
    <row r="4818" spans="4:7">
      <c r="D4818" s="16"/>
      <c r="E4818" s="17"/>
      <c r="F4818" s="17"/>
      <c r="G4818" s="17"/>
    </row>
    <row r="4819" spans="4:7">
      <c r="D4819" s="16"/>
      <c r="E4819" s="17"/>
      <c r="F4819" s="17"/>
      <c r="G4819" s="17"/>
    </row>
    <row r="4820" spans="4:7">
      <c r="D4820" s="16"/>
      <c r="E4820" s="17"/>
      <c r="F4820" s="17"/>
      <c r="G4820" s="17"/>
    </row>
    <row r="4821" spans="4:7">
      <c r="D4821" s="16"/>
      <c r="E4821" s="17"/>
      <c r="F4821" s="17"/>
      <c r="G4821" s="17"/>
    </row>
    <row r="4822" spans="4:7">
      <c r="D4822" s="16"/>
      <c r="E4822" s="17"/>
      <c r="F4822" s="17"/>
      <c r="G4822" s="17"/>
    </row>
    <row r="4823" spans="4:7">
      <c r="D4823" s="16"/>
      <c r="E4823" s="17"/>
      <c r="F4823" s="17"/>
      <c r="G4823" s="17"/>
    </row>
    <row r="4824" spans="4:7">
      <c r="D4824" s="16"/>
      <c r="E4824" s="17"/>
      <c r="F4824" s="17"/>
      <c r="G4824" s="17"/>
    </row>
    <row r="4825" spans="4:7">
      <c r="D4825" s="16"/>
      <c r="E4825" s="17"/>
      <c r="F4825" s="17"/>
      <c r="G4825" s="17"/>
    </row>
    <row r="4826" spans="4:7">
      <c r="D4826" s="16"/>
      <c r="E4826" s="17"/>
      <c r="F4826" s="17"/>
      <c r="G4826" s="17"/>
    </row>
    <row r="4827" spans="4:7">
      <c r="D4827" s="16"/>
      <c r="E4827" s="17"/>
      <c r="F4827" s="17"/>
      <c r="G4827" s="17"/>
    </row>
    <row r="4828" spans="4:7">
      <c r="D4828" s="16"/>
      <c r="E4828" s="17"/>
      <c r="F4828" s="17"/>
      <c r="G4828" s="17"/>
    </row>
    <row r="4829" spans="4:7">
      <c r="D4829" s="16"/>
      <c r="E4829" s="17"/>
      <c r="F4829" s="17"/>
      <c r="G4829" s="17"/>
    </row>
    <row r="4830" spans="4:7">
      <c r="D4830" s="16"/>
      <c r="E4830" s="17"/>
      <c r="F4830" s="17"/>
      <c r="G4830" s="17"/>
    </row>
    <row r="4831" spans="4:7">
      <c r="D4831" s="16"/>
      <c r="E4831" s="17"/>
      <c r="F4831" s="17"/>
      <c r="G4831" s="17"/>
    </row>
    <row r="4832" spans="4:7">
      <c r="D4832" s="16"/>
      <c r="E4832" s="17"/>
      <c r="F4832" s="17"/>
      <c r="G4832" s="17"/>
    </row>
    <row r="4833" spans="4:7">
      <c r="D4833" s="16"/>
      <c r="E4833" s="17"/>
      <c r="F4833" s="17"/>
      <c r="G4833" s="17"/>
    </row>
    <row r="4834" spans="4:7">
      <c r="D4834" s="16"/>
      <c r="E4834" s="17"/>
      <c r="F4834" s="17"/>
      <c r="G4834" s="17"/>
    </row>
    <row r="4835" spans="4:7">
      <c r="D4835" s="16"/>
      <c r="E4835" s="17"/>
      <c r="F4835" s="17"/>
      <c r="G4835" s="17"/>
    </row>
    <row r="4836" spans="4:7">
      <c r="D4836" s="16"/>
      <c r="E4836" s="17"/>
      <c r="F4836" s="17"/>
      <c r="G4836" s="17"/>
    </row>
    <row r="4837" spans="4:7">
      <c r="D4837" s="16"/>
      <c r="E4837" s="17"/>
      <c r="F4837" s="17"/>
      <c r="G4837" s="17"/>
    </row>
    <row r="4838" spans="4:7">
      <c r="D4838" s="16"/>
      <c r="E4838" s="17"/>
      <c r="F4838" s="17"/>
      <c r="G4838" s="17"/>
    </row>
    <row r="4839" spans="4:7">
      <c r="D4839" s="16"/>
      <c r="E4839" s="17"/>
      <c r="F4839" s="17"/>
      <c r="G4839" s="17"/>
    </row>
    <row r="4840" spans="4:7">
      <c r="D4840" s="16"/>
      <c r="E4840" s="17"/>
      <c r="F4840" s="17"/>
      <c r="G4840" s="17"/>
    </row>
    <row r="4841" spans="4:7">
      <c r="D4841" s="16"/>
      <c r="E4841" s="17"/>
      <c r="F4841" s="17"/>
      <c r="G4841" s="17"/>
    </row>
    <row r="4842" spans="4:7">
      <c r="D4842" s="16"/>
      <c r="E4842" s="17"/>
      <c r="F4842" s="17"/>
      <c r="G4842" s="17"/>
    </row>
    <row r="4843" spans="4:7">
      <c r="D4843" s="16"/>
      <c r="E4843" s="17"/>
      <c r="F4843" s="17"/>
      <c r="G4843" s="17"/>
    </row>
    <row r="4844" spans="4:7">
      <c r="D4844" s="16"/>
      <c r="E4844" s="17"/>
      <c r="F4844" s="17"/>
      <c r="G4844" s="17"/>
    </row>
    <row r="4845" spans="4:7">
      <c r="D4845" s="16"/>
      <c r="E4845" s="17"/>
      <c r="F4845" s="17"/>
      <c r="G4845" s="17"/>
    </row>
    <row r="4846" spans="4:7">
      <c r="D4846" s="16"/>
      <c r="E4846" s="17"/>
      <c r="F4846" s="17"/>
      <c r="G4846" s="17"/>
    </row>
    <row r="4847" spans="4:7">
      <c r="D4847" s="16"/>
      <c r="E4847" s="17"/>
      <c r="F4847" s="17"/>
      <c r="G4847" s="17"/>
    </row>
    <row r="4848" spans="4:7">
      <c r="D4848" s="16"/>
      <c r="E4848" s="17"/>
      <c r="F4848" s="17"/>
      <c r="G4848" s="17"/>
    </row>
    <row r="4849" spans="4:7">
      <c r="D4849" s="16"/>
      <c r="E4849" s="17"/>
      <c r="F4849" s="17"/>
      <c r="G4849" s="17"/>
    </row>
    <row r="4850" spans="4:7">
      <c r="D4850" s="16"/>
      <c r="E4850" s="17"/>
      <c r="F4850" s="17"/>
      <c r="G4850" s="17"/>
    </row>
    <row r="4851" spans="4:7">
      <c r="D4851" s="16"/>
      <c r="E4851" s="17"/>
      <c r="F4851" s="17"/>
      <c r="G4851" s="17"/>
    </row>
    <row r="4852" spans="4:7">
      <c r="D4852" s="16"/>
      <c r="E4852" s="17"/>
      <c r="F4852" s="17"/>
      <c r="G4852" s="17"/>
    </row>
    <row r="4853" spans="4:7">
      <c r="D4853" s="16"/>
      <c r="E4853" s="17"/>
      <c r="F4853" s="17"/>
      <c r="G4853" s="17"/>
    </row>
    <row r="4854" spans="4:7">
      <c r="D4854" s="16"/>
      <c r="E4854" s="17"/>
      <c r="F4854" s="17"/>
      <c r="G4854" s="17"/>
    </row>
    <row r="4855" spans="4:7">
      <c r="D4855" s="16"/>
      <c r="E4855" s="17"/>
      <c r="F4855" s="17"/>
      <c r="G4855" s="17"/>
    </row>
    <row r="4856" spans="4:7">
      <c r="D4856" s="16"/>
      <c r="E4856" s="17"/>
      <c r="F4856" s="17"/>
      <c r="G4856" s="17"/>
    </row>
    <row r="4857" spans="4:7">
      <c r="D4857" s="16"/>
      <c r="E4857" s="17"/>
      <c r="F4857" s="17"/>
      <c r="G4857" s="17"/>
    </row>
    <row r="4858" spans="4:7">
      <c r="D4858" s="16"/>
      <c r="E4858" s="17"/>
      <c r="F4858" s="17"/>
      <c r="G4858" s="17"/>
    </row>
    <row r="4859" spans="4:7">
      <c r="D4859" s="16"/>
      <c r="E4859" s="17"/>
      <c r="F4859" s="17"/>
      <c r="G4859" s="17"/>
    </row>
    <row r="4860" spans="4:7">
      <c r="D4860" s="16"/>
      <c r="E4860" s="17"/>
      <c r="F4860" s="17"/>
      <c r="G4860" s="17"/>
    </row>
    <row r="4861" spans="4:7">
      <c r="D4861" s="16"/>
      <c r="E4861" s="17"/>
      <c r="F4861" s="17"/>
      <c r="G4861" s="17"/>
    </row>
    <row r="4862" spans="4:7">
      <c r="D4862" s="16"/>
      <c r="E4862" s="17"/>
      <c r="F4862" s="17"/>
      <c r="G4862" s="17"/>
    </row>
    <row r="4863" spans="4:7">
      <c r="D4863" s="16"/>
      <c r="E4863" s="17"/>
      <c r="F4863" s="17"/>
      <c r="G4863" s="17"/>
    </row>
    <row r="4864" spans="4:7">
      <c r="D4864" s="16"/>
      <c r="E4864" s="17"/>
      <c r="F4864" s="17"/>
      <c r="G4864" s="17"/>
    </row>
    <row r="4865" spans="4:7">
      <c r="D4865" s="16"/>
      <c r="E4865" s="17"/>
      <c r="F4865" s="17"/>
      <c r="G4865" s="17"/>
    </row>
    <row r="4866" spans="4:7">
      <c r="D4866" s="16"/>
      <c r="E4866" s="17"/>
      <c r="F4866" s="17"/>
      <c r="G4866" s="17"/>
    </row>
    <row r="4867" spans="4:7">
      <c r="D4867" s="16"/>
      <c r="E4867" s="17"/>
      <c r="F4867" s="17"/>
      <c r="G4867" s="17"/>
    </row>
    <row r="4868" spans="4:7">
      <c r="D4868" s="16"/>
      <c r="E4868" s="17"/>
      <c r="F4868" s="17"/>
      <c r="G4868" s="17"/>
    </row>
    <row r="4869" spans="4:7">
      <c r="D4869" s="16"/>
      <c r="E4869" s="17"/>
      <c r="F4869" s="17"/>
      <c r="G4869" s="17"/>
    </row>
    <row r="4870" spans="4:7">
      <c r="D4870" s="16"/>
      <c r="E4870" s="17"/>
      <c r="F4870" s="17"/>
      <c r="G4870" s="17"/>
    </row>
    <row r="4871" spans="4:7">
      <c r="D4871" s="16"/>
      <c r="E4871" s="17"/>
      <c r="F4871" s="17"/>
      <c r="G4871" s="17"/>
    </row>
    <row r="4872" spans="4:7">
      <c r="D4872" s="16"/>
      <c r="E4872" s="17"/>
      <c r="F4872" s="17"/>
      <c r="G4872" s="17"/>
    </row>
    <row r="4873" spans="4:7">
      <c r="D4873" s="16"/>
      <c r="E4873" s="17"/>
      <c r="F4873" s="17"/>
      <c r="G4873" s="17"/>
    </row>
    <row r="4874" spans="4:7">
      <c r="D4874" s="16"/>
      <c r="E4874" s="17"/>
      <c r="F4874" s="17"/>
      <c r="G4874" s="17"/>
    </row>
    <row r="4875" spans="4:7">
      <c r="D4875" s="16"/>
      <c r="E4875" s="17"/>
      <c r="F4875" s="17"/>
      <c r="G4875" s="17"/>
    </row>
    <row r="4876" spans="4:7">
      <c r="D4876" s="16"/>
      <c r="E4876" s="17"/>
      <c r="F4876" s="17"/>
      <c r="G4876" s="17"/>
    </row>
    <row r="4877" spans="4:7">
      <c r="D4877" s="16"/>
      <c r="E4877" s="17"/>
      <c r="F4877" s="17"/>
      <c r="G4877" s="17"/>
    </row>
    <row r="4878" spans="4:7">
      <c r="D4878" s="16"/>
      <c r="E4878" s="17"/>
      <c r="F4878" s="17"/>
      <c r="G4878" s="17"/>
    </row>
    <row r="4879" spans="4:7">
      <c r="D4879" s="16"/>
      <c r="E4879" s="17"/>
      <c r="F4879" s="17"/>
      <c r="G4879" s="17"/>
    </row>
    <row r="4880" spans="4:7">
      <c r="D4880" s="16"/>
      <c r="E4880" s="17"/>
      <c r="F4880" s="17"/>
      <c r="G4880" s="17"/>
    </row>
    <row r="4881" spans="4:7">
      <c r="D4881" s="16"/>
      <c r="E4881" s="17"/>
      <c r="F4881" s="17"/>
      <c r="G4881" s="17"/>
    </row>
    <row r="4882" spans="4:7">
      <c r="D4882" s="16"/>
      <c r="E4882" s="17"/>
      <c r="F4882" s="17"/>
      <c r="G4882" s="17"/>
    </row>
    <row r="4883" spans="4:7">
      <c r="D4883" s="16"/>
      <c r="E4883" s="17"/>
      <c r="F4883" s="17"/>
      <c r="G4883" s="17"/>
    </row>
    <row r="4884" spans="4:7">
      <c r="D4884" s="16"/>
      <c r="E4884" s="17"/>
      <c r="F4884" s="17"/>
      <c r="G4884" s="17"/>
    </row>
    <row r="4885" spans="4:7">
      <c r="D4885" s="16"/>
      <c r="E4885" s="17"/>
      <c r="F4885" s="17"/>
      <c r="G4885" s="17"/>
    </row>
    <row r="4886" spans="4:7">
      <c r="D4886" s="16"/>
      <c r="E4886" s="17"/>
      <c r="F4886" s="17"/>
      <c r="G4886" s="17"/>
    </row>
    <row r="4887" spans="4:7">
      <c r="D4887" s="16"/>
      <c r="E4887" s="17"/>
      <c r="F4887" s="17"/>
      <c r="G4887" s="17"/>
    </row>
    <row r="4888" spans="4:7">
      <c r="D4888" s="16"/>
      <c r="E4888" s="17"/>
      <c r="F4888" s="17"/>
      <c r="G4888" s="17"/>
    </row>
    <row r="4889" spans="4:7">
      <c r="D4889" s="16"/>
      <c r="E4889" s="17"/>
      <c r="F4889" s="17"/>
      <c r="G4889" s="17"/>
    </row>
    <row r="4890" spans="4:7">
      <c r="D4890" s="16"/>
      <c r="E4890" s="17"/>
      <c r="F4890" s="17"/>
      <c r="G4890" s="17"/>
    </row>
    <row r="4891" spans="4:7">
      <c r="D4891" s="16"/>
      <c r="E4891" s="17"/>
      <c r="F4891" s="17"/>
      <c r="G4891" s="17"/>
    </row>
    <row r="4892" spans="4:7">
      <c r="D4892" s="16"/>
      <c r="E4892" s="17"/>
      <c r="F4892" s="17"/>
      <c r="G4892" s="17"/>
    </row>
    <row r="4893" spans="4:7">
      <c r="D4893" s="16"/>
      <c r="E4893" s="17"/>
      <c r="F4893" s="17"/>
      <c r="G4893" s="17"/>
    </row>
    <row r="4894" spans="4:7">
      <c r="D4894" s="16"/>
      <c r="E4894" s="17"/>
      <c r="F4894" s="17"/>
      <c r="G4894" s="17"/>
    </row>
    <row r="4895" spans="4:7">
      <c r="D4895" s="16"/>
      <c r="E4895" s="17"/>
      <c r="F4895" s="17"/>
      <c r="G4895" s="17"/>
    </row>
    <row r="4896" spans="4:7">
      <c r="D4896" s="16"/>
      <c r="E4896" s="17"/>
      <c r="F4896" s="17"/>
      <c r="G4896" s="17"/>
    </row>
    <row r="4897" spans="4:7">
      <c r="D4897" s="16"/>
      <c r="E4897" s="17"/>
      <c r="F4897" s="17"/>
      <c r="G4897" s="17"/>
    </row>
    <row r="4898" spans="4:7">
      <c r="D4898" s="16"/>
      <c r="E4898" s="17"/>
      <c r="F4898" s="17"/>
      <c r="G4898" s="17"/>
    </row>
    <row r="4899" spans="4:7">
      <c r="D4899" s="16"/>
      <c r="E4899" s="17"/>
      <c r="F4899" s="17"/>
      <c r="G4899" s="17"/>
    </row>
    <row r="4900" spans="4:7">
      <c r="D4900" s="16"/>
      <c r="E4900" s="17"/>
      <c r="F4900" s="17"/>
      <c r="G4900" s="17"/>
    </row>
    <row r="4901" spans="4:7">
      <c r="D4901" s="16"/>
      <c r="E4901" s="17"/>
      <c r="F4901" s="17"/>
      <c r="G4901" s="17"/>
    </row>
    <row r="4902" spans="4:7">
      <c r="D4902" s="16"/>
      <c r="E4902" s="17"/>
      <c r="F4902" s="17"/>
      <c r="G4902" s="17"/>
    </row>
    <row r="4903" spans="4:7">
      <c r="D4903" s="16"/>
      <c r="E4903" s="17"/>
      <c r="F4903" s="17"/>
      <c r="G4903" s="17"/>
    </row>
    <row r="4904" spans="4:7">
      <c r="D4904" s="16"/>
      <c r="E4904" s="17"/>
      <c r="F4904" s="17"/>
      <c r="G4904" s="17"/>
    </row>
    <row r="4905" spans="4:7">
      <c r="D4905" s="16"/>
      <c r="E4905" s="17"/>
      <c r="F4905" s="17"/>
      <c r="G4905" s="17"/>
    </row>
    <row r="4906" spans="4:7">
      <c r="D4906" s="16"/>
      <c r="E4906" s="17"/>
      <c r="F4906" s="17"/>
      <c r="G4906" s="17"/>
    </row>
    <row r="4907" spans="4:7">
      <c r="D4907" s="16"/>
      <c r="E4907" s="17"/>
      <c r="F4907" s="17"/>
      <c r="G4907" s="17"/>
    </row>
    <row r="4908" spans="4:7">
      <c r="D4908" s="16"/>
      <c r="E4908" s="17"/>
      <c r="F4908" s="17"/>
      <c r="G4908" s="17"/>
    </row>
    <row r="4909" spans="4:7">
      <c r="D4909" s="16"/>
      <c r="E4909" s="17"/>
      <c r="F4909" s="17"/>
      <c r="G4909" s="17"/>
    </row>
    <row r="4910" spans="4:7">
      <c r="D4910" s="16"/>
      <c r="E4910" s="17"/>
      <c r="F4910" s="17"/>
      <c r="G4910" s="17"/>
    </row>
    <row r="4911" spans="4:7">
      <c r="D4911" s="16"/>
      <c r="E4911" s="17"/>
      <c r="F4911" s="17"/>
      <c r="G4911" s="17"/>
    </row>
    <row r="4912" spans="4:7">
      <c r="D4912" s="16"/>
      <c r="E4912" s="17"/>
      <c r="F4912" s="17"/>
      <c r="G4912" s="17"/>
    </row>
    <row r="4913" spans="4:7">
      <c r="D4913" s="16"/>
      <c r="E4913" s="17"/>
      <c r="F4913" s="17"/>
      <c r="G4913" s="17"/>
    </row>
    <row r="4914" spans="4:7">
      <c r="D4914" s="16"/>
      <c r="E4914" s="17"/>
      <c r="F4914" s="17"/>
      <c r="G4914" s="17"/>
    </row>
    <row r="4915" spans="4:7">
      <c r="D4915" s="16"/>
      <c r="E4915" s="17"/>
      <c r="F4915" s="17"/>
      <c r="G4915" s="17"/>
    </row>
    <row r="4916" spans="4:7">
      <c r="D4916" s="16"/>
      <c r="E4916" s="17"/>
      <c r="F4916" s="17"/>
      <c r="G4916" s="17"/>
    </row>
    <row r="4917" spans="4:7">
      <c r="D4917" s="16"/>
      <c r="E4917" s="17"/>
      <c r="F4917" s="17"/>
      <c r="G4917" s="17"/>
    </row>
    <row r="4918" spans="4:7">
      <c r="D4918" s="16"/>
      <c r="E4918" s="17"/>
      <c r="F4918" s="17"/>
      <c r="G4918" s="17"/>
    </row>
    <row r="4919" spans="4:7">
      <c r="D4919" s="16"/>
      <c r="E4919" s="17"/>
      <c r="F4919" s="17"/>
      <c r="G4919" s="17"/>
    </row>
    <row r="4920" spans="4:7">
      <c r="D4920" s="16"/>
      <c r="E4920" s="17"/>
      <c r="F4920" s="17"/>
      <c r="G4920" s="17"/>
    </row>
    <row r="4921" spans="4:7">
      <c r="D4921" s="16"/>
      <c r="E4921" s="17"/>
      <c r="F4921" s="17"/>
      <c r="G4921" s="17"/>
    </row>
    <row r="4922" spans="4:7">
      <c r="D4922" s="16"/>
      <c r="E4922" s="17"/>
      <c r="F4922" s="17"/>
      <c r="G4922" s="17"/>
    </row>
    <row r="4923" spans="4:7">
      <c r="D4923" s="16"/>
      <c r="E4923" s="17"/>
      <c r="F4923" s="17"/>
      <c r="G4923" s="17"/>
    </row>
    <row r="4924" spans="4:7">
      <c r="D4924" s="16"/>
      <c r="E4924" s="17"/>
      <c r="F4924" s="17"/>
      <c r="G4924" s="17"/>
    </row>
    <row r="4925" spans="4:7">
      <c r="D4925" s="16"/>
      <c r="E4925" s="17"/>
      <c r="F4925" s="17"/>
      <c r="G4925" s="17"/>
    </row>
    <row r="4926" spans="4:7">
      <c r="D4926" s="16"/>
      <c r="E4926" s="17"/>
      <c r="F4926" s="17"/>
      <c r="G4926" s="17"/>
    </row>
    <row r="4927" spans="4:7">
      <c r="D4927" s="16"/>
      <c r="E4927" s="17"/>
      <c r="F4927" s="17"/>
      <c r="G4927" s="17"/>
    </row>
    <row r="4928" spans="4:7">
      <c r="D4928" s="16"/>
      <c r="E4928" s="17"/>
      <c r="F4928" s="17"/>
      <c r="G4928" s="17"/>
    </row>
    <row r="4929" spans="4:7">
      <c r="D4929" s="16"/>
      <c r="E4929" s="17"/>
      <c r="F4929" s="17"/>
      <c r="G4929" s="17"/>
    </row>
    <row r="4930" spans="4:7">
      <c r="D4930" s="16"/>
      <c r="E4930" s="17"/>
      <c r="F4930" s="17"/>
      <c r="G4930" s="17"/>
    </row>
    <row r="4931" spans="4:7">
      <c r="D4931" s="16"/>
      <c r="E4931" s="17"/>
      <c r="F4931" s="17"/>
      <c r="G4931" s="17"/>
    </row>
    <row r="4932" spans="4:7">
      <c r="D4932" s="16"/>
      <c r="E4932" s="17"/>
      <c r="F4932" s="17"/>
      <c r="G4932" s="17"/>
    </row>
    <row r="4933" spans="4:7">
      <c r="D4933" s="16"/>
      <c r="E4933" s="17"/>
      <c r="F4933" s="17"/>
      <c r="G4933" s="17"/>
    </row>
    <row r="4934" spans="4:7">
      <c r="D4934" s="16"/>
      <c r="E4934" s="17"/>
      <c r="F4934" s="17"/>
      <c r="G4934" s="17"/>
    </row>
    <row r="4935" spans="4:7">
      <c r="D4935" s="16"/>
      <c r="E4935" s="17"/>
      <c r="F4935" s="17"/>
      <c r="G4935" s="17"/>
    </row>
    <row r="4936" spans="4:7">
      <c r="D4936" s="16"/>
      <c r="E4936" s="17"/>
      <c r="F4936" s="17"/>
      <c r="G4936" s="17"/>
    </row>
    <row r="4937" spans="4:7">
      <c r="D4937" s="16"/>
      <c r="E4937" s="17"/>
      <c r="F4937" s="17"/>
      <c r="G4937" s="17"/>
    </row>
    <row r="4938" spans="4:7">
      <c r="D4938" s="16"/>
      <c r="E4938" s="17"/>
      <c r="F4938" s="17"/>
      <c r="G4938" s="17"/>
    </row>
    <row r="4939" spans="4:7">
      <c r="D4939" s="16"/>
      <c r="E4939" s="17"/>
      <c r="F4939" s="17"/>
      <c r="G4939" s="17"/>
    </row>
    <row r="4940" spans="4:7">
      <c r="D4940" s="16"/>
      <c r="E4940" s="17"/>
      <c r="F4940" s="17"/>
      <c r="G4940" s="17"/>
    </row>
    <row r="4941" spans="4:7">
      <c r="D4941" s="16"/>
      <c r="E4941" s="17"/>
      <c r="F4941" s="17"/>
      <c r="G4941" s="17"/>
    </row>
    <row r="4942" spans="4:7">
      <c r="D4942" s="16"/>
      <c r="E4942" s="17"/>
      <c r="F4942" s="17"/>
      <c r="G4942" s="17"/>
    </row>
    <row r="4943" spans="4:7">
      <c r="D4943" s="16"/>
      <c r="E4943" s="17"/>
      <c r="F4943" s="17"/>
      <c r="G4943" s="17"/>
    </row>
    <row r="4944" spans="4:7">
      <c r="D4944" s="16"/>
      <c r="E4944" s="17"/>
      <c r="F4944" s="17"/>
      <c r="G4944" s="17"/>
    </row>
    <row r="4945" spans="4:7">
      <c r="D4945" s="16"/>
      <c r="E4945" s="17"/>
      <c r="F4945" s="17"/>
      <c r="G4945" s="17"/>
    </row>
    <row r="4946" spans="4:7">
      <c r="D4946" s="16"/>
      <c r="E4946" s="17"/>
      <c r="F4946" s="17"/>
      <c r="G4946" s="17"/>
    </row>
    <row r="4947" spans="4:7">
      <c r="D4947" s="16"/>
      <c r="E4947" s="17"/>
      <c r="F4947" s="17"/>
      <c r="G4947" s="17"/>
    </row>
    <row r="4948" spans="4:7">
      <c r="D4948" s="16"/>
      <c r="E4948" s="17"/>
      <c r="F4948" s="17"/>
      <c r="G4948" s="17"/>
    </row>
    <row r="4949" spans="4:7">
      <c r="D4949" s="16"/>
      <c r="E4949" s="17"/>
      <c r="F4949" s="17"/>
      <c r="G4949" s="17"/>
    </row>
    <row r="4950" spans="4:7">
      <c r="D4950" s="16"/>
      <c r="E4950" s="17"/>
      <c r="F4950" s="17"/>
      <c r="G4950" s="17"/>
    </row>
    <row r="4951" spans="4:7">
      <c r="D4951" s="16"/>
      <c r="E4951" s="17"/>
      <c r="F4951" s="17"/>
      <c r="G4951" s="17"/>
    </row>
    <row r="4952" spans="4:7">
      <c r="D4952" s="16"/>
      <c r="E4952" s="17"/>
      <c r="F4952" s="17"/>
      <c r="G4952" s="17"/>
    </row>
    <row r="4953" spans="4:7">
      <c r="D4953" s="16"/>
      <c r="E4953" s="17"/>
      <c r="F4953" s="17"/>
      <c r="G4953" s="17"/>
    </row>
    <row r="4954" spans="4:7">
      <c r="D4954" s="16"/>
      <c r="E4954" s="17"/>
      <c r="F4954" s="17"/>
      <c r="G4954" s="17"/>
    </row>
    <row r="4955" spans="4:7">
      <c r="D4955" s="16"/>
      <c r="E4955" s="17"/>
      <c r="F4955" s="17"/>
      <c r="G4955" s="17"/>
    </row>
    <row r="4956" spans="4:7">
      <c r="D4956" s="16"/>
      <c r="E4956" s="17"/>
      <c r="F4956" s="17"/>
      <c r="G4956" s="17"/>
    </row>
    <row r="4957" spans="4:7">
      <c r="D4957" s="16"/>
      <c r="E4957" s="17"/>
      <c r="F4957" s="17"/>
      <c r="G4957" s="17"/>
    </row>
    <row r="4958" spans="4:7">
      <c r="D4958" s="16"/>
      <c r="E4958" s="17"/>
      <c r="F4958" s="17"/>
      <c r="G4958" s="17"/>
    </row>
    <row r="4959" spans="4:7">
      <c r="D4959" s="16"/>
      <c r="E4959" s="17"/>
      <c r="F4959" s="17"/>
      <c r="G4959" s="17"/>
    </row>
    <row r="4960" spans="4:7">
      <c r="D4960" s="16"/>
      <c r="E4960" s="17"/>
      <c r="F4960" s="17"/>
      <c r="G4960" s="17"/>
    </row>
    <row r="4961" spans="4:7">
      <c r="D4961" s="16"/>
      <c r="E4961" s="17"/>
      <c r="F4961" s="17"/>
      <c r="G4961" s="17"/>
    </row>
    <row r="4962" spans="4:7">
      <c r="D4962" s="16"/>
      <c r="E4962" s="17"/>
      <c r="F4962" s="17"/>
      <c r="G4962" s="17"/>
    </row>
    <row r="4963" spans="4:7">
      <c r="D4963" s="16"/>
      <c r="E4963" s="17"/>
      <c r="F4963" s="17"/>
      <c r="G4963" s="17"/>
    </row>
    <row r="4964" spans="4:7">
      <c r="D4964" s="16"/>
      <c r="E4964" s="17"/>
      <c r="F4964" s="17"/>
      <c r="G4964" s="17"/>
    </row>
    <row r="4965" spans="4:7">
      <c r="D4965" s="16"/>
      <c r="E4965" s="17"/>
      <c r="F4965" s="17"/>
      <c r="G4965" s="17"/>
    </row>
    <row r="4966" spans="4:7">
      <c r="D4966" s="16"/>
      <c r="E4966" s="17"/>
      <c r="F4966" s="17"/>
      <c r="G4966" s="17"/>
    </row>
    <row r="4967" spans="4:7">
      <c r="D4967" s="16"/>
      <c r="E4967" s="17"/>
      <c r="F4967" s="17"/>
      <c r="G4967" s="17"/>
    </row>
    <row r="4968" spans="4:7">
      <c r="D4968" s="16"/>
      <c r="E4968" s="17"/>
      <c r="F4968" s="17"/>
      <c r="G4968" s="17"/>
    </row>
    <row r="4969" spans="4:7">
      <c r="D4969" s="16"/>
      <c r="E4969" s="17"/>
      <c r="F4969" s="17"/>
      <c r="G4969" s="17"/>
    </row>
    <row r="4970" spans="4:7">
      <c r="D4970" s="16"/>
      <c r="E4970" s="17"/>
      <c r="F4970" s="17"/>
      <c r="G4970" s="17"/>
    </row>
    <row r="4971" spans="4:7">
      <c r="D4971" s="16"/>
      <c r="E4971" s="17"/>
      <c r="F4971" s="17"/>
      <c r="G4971" s="17"/>
    </row>
    <row r="4972" spans="4:7">
      <c r="D4972" s="16"/>
      <c r="E4972" s="17"/>
      <c r="F4972" s="17"/>
      <c r="G4972" s="17"/>
    </row>
    <row r="4973" spans="4:7">
      <c r="D4973" s="16"/>
      <c r="E4973" s="17"/>
      <c r="F4973" s="17"/>
      <c r="G4973" s="17"/>
    </row>
    <row r="4974" spans="4:7">
      <c r="D4974" s="16"/>
      <c r="E4974" s="17"/>
      <c r="F4974" s="17"/>
      <c r="G4974" s="17"/>
    </row>
    <row r="4975" spans="4:7">
      <c r="D4975" s="16"/>
      <c r="E4975" s="17"/>
      <c r="F4975" s="17"/>
      <c r="G4975" s="17"/>
    </row>
    <row r="4976" spans="4:7">
      <c r="D4976" s="16"/>
      <c r="E4976" s="17"/>
      <c r="F4976" s="17"/>
      <c r="G4976" s="17"/>
    </row>
    <row r="4977" spans="4:7">
      <c r="D4977" s="16"/>
      <c r="E4977" s="17"/>
      <c r="F4977" s="17"/>
      <c r="G4977" s="17"/>
    </row>
    <row r="4978" spans="4:7">
      <c r="D4978" s="16"/>
      <c r="E4978" s="17"/>
      <c r="F4978" s="17"/>
      <c r="G4978" s="17"/>
    </row>
    <row r="4979" spans="4:7">
      <c r="D4979" s="16"/>
      <c r="E4979" s="17"/>
      <c r="F4979" s="17"/>
      <c r="G4979" s="17"/>
    </row>
    <row r="4980" spans="4:7">
      <c r="D4980" s="16"/>
      <c r="E4980" s="17"/>
      <c r="F4980" s="17"/>
      <c r="G4980" s="17"/>
    </row>
    <row r="4981" spans="4:7">
      <c r="D4981" s="16"/>
      <c r="E4981" s="17"/>
      <c r="F4981" s="17"/>
      <c r="G4981" s="17"/>
    </row>
    <row r="4982" spans="4:7">
      <c r="D4982" s="16"/>
      <c r="E4982" s="17"/>
      <c r="F4982" s="17"/>
      <c r="G4982" s="17"/>
    </row>
    <row r="4983" spans="4:7">
      <c r="D4983" s="16"/>
      <c r="E4983" s="17"/>
      <c r="F4983" s="17"/>
      <c r="G4983" s="17"/>
    </row>
    <row r="4984" spans="4:7">
      <c r="D4984" s="16"/>
      <c r="E4984" s="17"/>
      <c r="F4984" s="17"/>
      <c r="G4984" s="17"/>
    </row>
    <row r="4985" spans="4:7">
      <c r="D4985" s="16"/>
      <c r="E4985" s="17"/>
      <c r="F4985" s="17"/>
      <c r="G4985" s="17"/>
    </row>
    <row r="4986" spans="4:7">
      <c r="D4986" s="16"/>
      <c r="E4986" s="17"/>
      <c r="F4986" s="17"/>
      <c r="G4986" s="17"/>
    </row>
    <row r="4987" spans="4:7">
      <c r="D4987" s="16"/>
      <c r="E4987" s="17"/>
      <c r="F4987" s="17"/>
      <c r="G4987" s="17"/>
    </row>
    <row r="4988" spans="4:7">
      <c r="D4988" s="16"/>
      <c r="E4988" s="17"/>
      <c r="F4988" s="17"/>
      <c r="G4988" s="17"/>
    </row>
    <row r="4989" spans="4:7">
      <c r="D4989" s="16"/>
      <c r="E4989" s="17"/>
      <c r="F4989" s="17"/>
      <c r="G4989" s="17"/>
    </row>
  </sheetData>
  <mergeCells count="1001">
    <mergeCell ref="L997:U997"/>
    <mergeCell ref="L998:U998"/>
    <mergeCell ref="L999:U999"/>
    <mergeCell ref="L1000:U1000"/>
    <mergeCell ref="L991:U991"/>
    <mergeCell ref="L992:U992"/>
    <mergeCell ref="L993:U993"/>
    <mergeCell ref="L994:U994"/>
    <mergeCell ref="L995:U995"/>
    <mergeCell ref="L996:U996"/>
    <mergeCell ref="L985:U985"/>
    <mergeCell ref="L986:U986"/>
    <mergeCell ref="L987:U987"/>
    <mergeCell ref="L988:U988"/>
    <mergeCell ref="L989:U989"/>
    <mergeCell ref="L990:U990"/>
    <mergeCell ref="L979:U979"/>
    <mergeCell ref="L980:U980"/>
    <mergeCell ref="L981:U981"/>
    <mergeCell ref="L982:U982"/>
    <mergeCell ref="L983:U983"/>
    <mergeCell ref="L984:U984"/>
    <mergeCell ref="L973:U973"/>
    <mergeCell ref="L974:U974"/>
    <mergeCell ref="L975:U975"/>
    <mergeCell ref="L976:U976"/>
    <mergeCell ref="L977:U977"/>
    <mergeCell ref="L978:U978"/>
    <mergeCell ref="L967:U967"/>
    <mergeCell ref="L968:U968"/>
    <mergeCell ref="L969:U969"/>
    <mergeCell ref="L970:U970"/>
    <mergeCell ref="L971:U971"/>
    <mergeCell ref="L972:U972"/>
    <mergeCell ref="L961:U961"/>
    <mergeCell ref="L962:U962"/>
    <mergeCell ref="L963:U963"/>
    <mergeCell ref="L964:U964"/>
    <mergeCell ref="L965:U965"/>
    <mergeCell ref="L966:U966"/>
    <mergeCell ref="L955:U955"/>
    <mergeCell ref="L956:U956"/>
    <mergeCell ref="L957:U957"/>
    <mergeCell ref="L958:U958"/>
    <mergeCell ref="L959:U959"/>
    <mergeCell ref="L960:U960"/>
    <mergeCell ref="L949:U949"/>
    <mergeCell ref="L950:U950"/>
    <mergeCell ref="L951:U951"/>
    <mergeCell ref="L952:U952"/>
    <mergeCell ref="L953:U953"/>
    <mergeCell ref="L954:U954"/>
    <mergeCell ref="L943:U943"/>
    <mergeCell ref="L944:U944"/>
    <mergeCell ref="L945:U945"/>
    <mergeCell ref="L946:U946"/>
    <mergeCell ref="L947:U947"/>
    <mergeCell ref="L948:U948"/>
    <mergeCell ref="L937:U937"/>
    <mergeCell ref="L938:U938"/>
    <mergeCell ref="L939:U939"/>
    <mergeCell ref="L940:U940"/>
    <mergeCell ref="L941:U941"/>
    <mergeCell ref="L942:U942"/>
    <mergeCell ref="L931:U931"/>
    <mergeCell ref="L932:U932"/>
    <mergeCell ref="L933:U933"/>
    <mergeCell ref="L934:U934"/>
    <mergeCell ref="L935:U935"/>
    <mergeCell ref="L936:U936"/>
    <mergeCell ref="L925:U925"/>
    <mergeCell ref="L926:U926"/>
    <mergeCell ref="L927:U927"/>
    <mergeCell ref="L928:U928"/>
    <mergeCell ref="L929:U929"/>
    <mergeCell ref="L930:U930"/>
    <mergeCell ref="L919:U919"/>
    <mergeCell ref="L920:U920"/>
    <mergeCell ref="L921:U921"/>
    <mergeCell ref="L922:U922"/>
    <mergeCell ref="L923:U923"/>
    <mergeCell ref="L924:U924"/>
    <mergeCell ref="L913:U913"/>
    <mergeCell ref="L914:U914"/>
    <mergeCell ref="L915:U915"/>
    <mergeCell ref="L916:U916"/>
    <mergeCell ref="L917:U917"/>
    <mergeCell ref="L918:U918"/>
    <mergeCell ref="L907:U907"/>
    <mergeCell ref="L908:U908"/>
    <mergeCell ref="L909:U909"/>
    <mergeCell ref="L910:U910"/>
    <mergeCell ref="L911:U911"/>
    <mergeCell ref="L912:U912"/>
    <mergeCell ref="L901:U901"/>
    <mergeCell ref="L902:U902"/>
    <mergeCell ref="L903:U903"/>
    <mergeCell ref="L904:U904"/>
    <mergeCell ref="L905:U905"/>
    <mergeCell ref="L906:U906"/>
    <mergeCell ref="L895:U895"/>
    <mergeCell ref="L896:U896"/>
    <mergeCell ref="L897:U897"/>
    <mergeCell ref="L898:U898"/>
    <mergeCell ref="L899:U899"/>
    <mergeCell ref="L900:U900"/>
    <mergeCell ref="L889:U889"/>
    <mergeCell ref="L890:U890"/>
    <mergeCell ref="L891:U891"/>
    <mergeCell ref="L892:U892"/>
    <mergeCell ref="L893:U893"/>
    <mergeCell ref="L894:U894"/>
    <mergeCell ref="L883:U883"/>
    <mergeCell ref="L884:U884"/>
    <mergeCell ref="L885:U885"/>
    <mergeCell ref="L886:U886"/>
    <mergeCell ref="L887:U887"/>
    <mergeCell ref="L888:U888"/>
    <mergeCell ref="L877:U877"/>
    <mergeCell ref="L878:U878"/>
    <mergeCell ref="L879:U879"/>
    <mergeCell ref="L880:U880"/>
    <mergeCell ref="L881:U881"/>
    <mergeCell ref="L882:U882"/>
    <mergeCell ref="L871:U871"/>
    <mergeCell ref="L872:U872"/>
    <mergeCell ref="L873:U873"/>
    <mergeCell ref="L874:U874"/>
    <mergeCell ref="L875:U875"/>
    <mergeCell ref="L876:U876"/>
    <mergeCell ref="L865:U865"/>
    <mergeCell ref="L866:U866"/>
    <mergeCell ref="L867:U867"/>
    <mergeCell ref="L868:U868"/>
    <mergeCell ref="L869:U869"/>
    <mergeCell ref="L870:U870"/>
    <mergeCell ref="L859:U859"/>
    <mergeCell ref="L860:U860"/>
    <mergeCell ref="L861:U861"/>
    <mergeCell ref="L862:U862"/>
    <mergeCell ref="L863:U863"/>
    <mergeCell ref="L864:U864"/>
    <mergeCell ref="L853:U853"/>
    <mergeCell ref="L854:U854"/>
    <mergeCell ref="L855:U855"/>
    <mergeCell ref="L856:U856"/>
    <mergeCell ref="L857:U857"/>
    <mergeCell ref="L858:U858"/>
    <mergeCell ref="L847:U847"/>
    <mergeCell ref="L848:U848"/>
    <mergeCell ref="L849:U849"/>
    <mergeCell ref="L850:U850"/>
    <mergeCell ref="L851:U851"/>
    <mergeCell ref="L852:U852"/>
    <mergeCell ref="L841:U841"/>
    <mergeCell ref="L842:U842"/>
    <mergeCell ref="L843:U843"/>
    <mergeCell ref="L844:U844"/>
    <mergeCell ref="L845:U845"/>
    <mergeCell ref="L846:U846"/>
    <mergeCell ref="L835:U835"/>
    <mergeCell ref="L836:U836"/>
    <mergeCell ref="L837:U837"/>
    <mergeCell ref="L838:U838"/>
    <mergeCell ref="L839:U839"/>
    <mergeCell ref="L840:U840"/>
    <mergeCell ref="L829:U829"/>
    <mergeCell ref="L830:U830"/>
    <mergeCell ref="L831:U831"/>
    <mergeCell ref="L832:U832"/>
    <mergeCell ref="L833:U833"/>
    <mergeCell ref="L834:U834"/>
    <mergeCell ref="L823:U823"/>
    <mergeCell ref="L824:U824"/>
    <mergeCell ref="L825:U825"/>
    <mergeCell ref="L826:U826"/>
    <mergeCell ref="L827:U827"/>
    <mergeCell ref="L828:U828"/>
    <mergeCell ref="L817:U817"/>
    <mergeCell ref="L818:U818"/>
    <mergeCell ref="L819:U819"/>
    <mergeCell ref="L820:U820"/>
    <mergeCell ref="L821:U821"/>
    <mergeCell ref="L822:U822"/>
    <mergeCell ref="L811:U811"/>
    <mergeCell ref="L812:U812"/>
    <mergeCell ref="L813:U813"/>
    <mergeCell ref="L814:U814"/>
    <mergeCell ref="L815:U815"/>
    <mergeCell ref="L816:U816"/>
    <mergeCell ref="L805:U805"/>
    <mergeCell ref="L806:U806"/>
    <mergeCell ref="L807:U807"/>
    <mergeCell ref="L808:U808"/>
    <mergeCell ref="L809:U809"/>
    <mergeCell ref="L810:U810"/>
    <mergeCell ref="L799:U799"/>
    <mergeCell ref="L800:U800"/>
    <mergeCell ref="L801:U801"/>
    <mergeCell ref="L802:U802"/>
    <mergeCell ref="L803:U803"/>
    <mergeCell ref="L804:U804"/>
    <mergeCell ref="L793:U793"/>
    <mergeCell ref="L794:U794"/>
    <mergeCell ref="L795:U795"/>
    <mergeCell ref="L796:U796"/>
    <mergeCell ref="L797:U797"/>
    <mergeCell ref="L798:U798"/>
    <mergeCell ref="L787:U787"/>
    <mergeCell ref="L788:U788"/>
    <mergeCell ref="L789:U789"/>
    <mergeCell ref="L790:U790"/>
    <mergeCell ref="L791:U791"/>
    <mergeCell ref="L792:U792"/>
    <mergeCell ref="L781:U781"/>
    <mergeCell ref="L782:U782"/>
    <mergeCell ref="L783:U783"/>
    <mergeCell ref="L784:U784"/>
    <mergeCell ref="L785:U785"/>
    <mergeCell ref="L786:U786"/>
    <mergeCell ref="L775:U775"/>
    <mergeCell ref="L776:U776"/>
    <mergeCell ref="L777:U777"/>
    <mergeCell ref="L778:U778"/>
    <mergeCell ref="L779:U779"/>
    <mergeCell ref="L780:U780"/>
    <mergeCell ref="L769:U769"/>
    <mergeCell ref="L770:U770"/>
    <mergeCell ref="L771:U771"/>
    <mergeCell ref="L772:U772"/>
    <mergeCell ref="L773:U773"/>
    <mergeCell ref="L774:U774"/>
    <mergeCell ref="L763:U763"/>
    <mergeCell ref="L764:U764"/>
    <mergeCell ref="L765:U765"/>
    <mergeCell ref="L766:U766"/>
    <mergeCell ref="L767:U767"/>
    <mergeCell ref="L768:U768"/>
    <mergeCell ref="L757:U757"/>
    <mergeCell ref="L758:U758"/>
    <mergeCell ref="L759:U759"/>
    <mergeCell ref="L760:U760"/>
    <mergeCell ref="L761:U761"/>
    <mergeCell ref="L762:U762"/>
    <mergeCell ref="L751:U751"/>
    <mergeCell ref="L752:U752"/>
    <mergeCell ref="L753:U753"/>
    <mergeCell ref="L754:U754"/>
    <mergeCell ref="L755:U755"/>
    <mergeCell ref="L756:U756"/>
    <mergeCell ref="L745:U745"/>
    <mergeCell ref="L746:U746"/>
    <mergeCell ref="L747:U747"/>
    <mergeCell ref="L748:U748"/>
    <mergeCell ref="L749:U749"/>
    <mergeCell ref="L750:U750"/>
    <mergeCell ref="L739:U739"/>
    <mergeCell ref="L740:U740"/>
    <mergeCell ref="L741:U741"/>
    <mergeCell ref="L742:U742"/>
    <mergeCell ref="L743:U743"/>
    <mergeCell ref="L744:U744"/>
    <mergeCell ref="L733:U733"/>
    <mergeCell ref="L734:U734"/>
    <mergeCell ref="L735:U735"/>
    <mergeCell ref="L736:U736"/>
    <mergeCell ref="L737:U737"/>
    <mergeCell ref="L738:U738"/>
    <mergeCell ref="L727:U727"/>
    <mergeCell ref="L728:U728"/>
    <mergeCell ref="L729:U729"/>
    <mergeCell ref="L730:U730"/>
    <mergeCell ref="L731:U731"/>
    <mergeCell ref="L732:U732"/>
    <mergeCell ref="L721:U721"/>
    <mergeCell ref="L722:U722"/>
    <mergeCell ref="L723:U723"/>
    <mergeCell ref="L724:U724"/>
    <mergeCell ref="L725:U725"/>
    <mergeCell ref="L726:U726"/>
    <mergeCell ref="L715:U715"/>
    <mergeCell ref="L716:U716"/>
    <mergeCell ref="L717:U717"/>
    <mergeCell ref="L718:U718"/>
    <mergeCell ref="L719:U719"/>
    <mergeCell ref="L720:U720"/>
    <mergeCell ref="L709:U709"/>
    <mergeCell ref="L710:U710"/>
    <mergeCell ref="L711:U711"/>
    <mergeCell ref="L712:U712"/>
    <mergeCell ref="L713:U713"/>
    <mergeCell ref="L714:U714"/>
    <mergeCell ref="L703:U703"/>
    <mergeCell ref="L704:U704"/>
    <mergeCell ref="L705:U705"/>
    <mergeCell ref="L706:U706"/>
    <mergeCell ref="L707:U707"/>
    <mergeCell ref="L708:U708"/>
    <mergeCell ref="L697:U697"/>
    <mergeCell ref="L698:U698"/>
    <mergeCell ref="L699:U699"/>
    <mergeCell ref="L700:U700"/>
    <mergeCell ref="L701:U701"/>
    <mergeCell ref="L702:U702"/>
    <mergeCell ref="L691:U691"/>
    <mergeCell ref="L692:U692"/>
    <mergeCell ref="L693:U693"/>
    <mergeCell ref="L694:U694"/>
    <mergeCell ref="L695:U695"/>
    <mergeCell ref="L696:U696"/>
    <mergeCell ref="L685:U685"/>
    <mergeCell ref="L686:U686"/>
    <mergeCell ref="L687:U687"/>
    <mergeCell ref="L688:U688"/>
    <mergeCell ref="L689:U689"/>
    <mergeCell ref="L690:U690"/>
    <mergeCell ref="L679:U679"/>
    <mergeCell ref="L680:U680"/>
    <mergeCell ref="L681:U681"/>
    <mergeCell ref="L682:U682"/>
    <mergeCell ref="L683:U683"/>
    <mergeCell ref="L684:U684"/>
    <mergeCell ref="L673:U673"/>
    <mergeCell ref="L674:U674"/>
    <mergeCell ref="L675:U675"/>
    <mergeCell ref="L676:U676"/>
    <mergeCell ref="L677:U677"/>
    <mergeCell ref="L678:U678"/>
    <mergeCell ref="L667:U667"/>
    <mergeCell ref="L668:U668"/>
    <mergeCell ref="L669:U669"/>
    <mergeCell ref="L670:U670"/>
    <mergeCell ref="L671:U671"/>
    <mergeCell ref="L672:U672"/>
    <mergeCell ref="L661:U661"/>
    <mergeCell ref="L662:U662"/>
    <mergeCell ref="L663:U663"/>
    <mergeCell ref="L664:U664"/>
    <mergeCell ref="L665:U665"/>
    <mergeCell ref="L666:U666"/>
    <mergeCell ref="L655:U655"/>
    <mergeCell ref="L656:U656"/>
    <mergeCell ref="L657:U657"/>
    <mergeCell ref="L658:U658"/>
    <mergeCell ref="L659:U659"/>
    <mergeCell ref="L660:U660"/>
    <mergeCell ref="L649:U649"/>
    <mergeCell ref="L650:U650"/>
    <mergeCell ref="L651:U651"/>
    <mergeCell ref="L652:U652"/>
    <mergeCell ref="L653:U653"/>
    <mergeCell ref="L654:U654"/>
    <mergeCell ref="L643:U643"/>
    <mergeCell ref="L644:U644"/>
    <mergeCell ref="L645:U645"/>
    <mergeCell ref="L646:U646"/>
    <mergeCell ref="L647:U647"/>
    <mergeCell ref="L648:U648"/>
    <mergeCell ref="L637:U637"/>
    <mergeCell ref="L638:U638"/>
    <mergeCell ref="L639:U639"/>
    <mergeCell ref="L640:U640"/>
    <mergeCell ref="L641:U641"/>
    <mergeCell ref="L642:U642"/>
    <mergeCell ref="L631:U631"/>
    <mergeCell ref="L632:U632"/>
    <mergeCell ref="L633:U633"/>
    <mergeCell ref="L634:U634"/>
    <mergeCell ref="L635:U635"/>
    <mergeCell ref="L636:U636"/>
    <mergeCell ref="L625:U625"/>
    <mergeCell ref="L626:U626"/>
    <mergeCell ref="L627:U627"/>
    <mergeCell ref="L628:U628"/>
    <mergeCell ref="L629:U629"/>
    <mergeCell ref="L630:U630"/>
    <mergeCell ref="L619:U619"/>
    <mergeCell ref="L620:U620"/>
    <mergeCell ref="L621:U621"/>
    <mergeCell ref="L622:U622"/>
    <mergeCell ref="L623:U623"/>
    <mergeCell ref="L624:U624"/>
    <mergeCell ref="L613:U613"/>
    <mergeCell ref="L614:U614"/>
    <mergeCell ref="L615:U615"/>
    <mergeCell ref="L616:U616"/>
    <mergeCell ref="L617:U617"/>
    <mergeCell ref="L618:U618"/>
    <mergeCell ref="L607:U607"/>
    <mergeCell ref="L608:U608"/>
    <mergeCell ref="L609:U609"/>
    <mergeCell ref="L610:U610"/>
    <mergeCell ref="L611:U611"/>
    <mergeCell ref="L612:U612"/>
    <mergeCell ref="L601:U601"/>
    <mergeCell ref="L602:U602"/>
    <mergeCell ref="L603:U603"/>
    <mergeCell ref="L604:U604"/>
    <mergeCell ref="L605:U605"/>
    <mergeCell ref="L606:U606"/>
    <mergeCell ref="L595:U595"/>
    <mergeCell ref="L596:U596"/>
    <mergeCell ref="L597:U597"/>
    <mergeCell ref="L598:U598"/>
    <mergeCell ref="L599:U599"/>
    <mergeCell ref="L600:U600"/>
    <mergeCell ref="L589:U589"/>
    <mergeCell ref="L590:U590"/>
    <mergeCell ref="L591:U591"/>
    <mergeCell ref="L592:U592"/>
    <mergeCell ref="L593:U593"/>
    <mergeCell ref="L594:U594"/>
    <mergeCell ref="L583:U583"/>
    <mergeCell ref="L584:U584"/>
    <mergeCell ref="L585:U585"/>
    <mergeCell ref="L586:U586"/>
    <mergeCell ref="L587:U587"/>
    <mergeCell ref="L588:U588"/>
    <mergeCell ref="L577:U577"/>
    <mergeCell ref="L578:U578"/>
    <mergeCell ref="L579:U579"/>
    <mergeCell ref="L580:U580"/>
    <mergeCell ref="L581:U581"/>
    <mergeCell ref="L582:U582"/>
    <mergeCell ref="L571:U571"/>
    <mergeCell ref="L572:U572"/>
    <mergeCell ref="L573:U573"/>
    <mergeCell ref="L574:U574"/>
    <mergeCell ref="L575:U575"/>
    <mergeCell ref="L576:U576"/>
    <mergeCell ref="L565:U565"/>
    <mergeCell ref="L566:U566"/>
    <mergeCell ref="L567:U567"/>
    <mergeCell ref="L568:U568"/>
    <mergeCell ref="L569:U569"/>
    <mergeCell ref="L570:U570"/>
    <mergeCell ref="L559:U559"/>
    <mergeCell ref="L560:U560"/>
    <mergeCell ref="L561:U561"/>
    <mergeCell ref="L562:U562"/>
    <mergeCell ref="L563:U563"/>
    <mergeCell ref="L564:U564"/>
    <mergeCell ref="L553:U553"/>
    <mergeCell ref="L554:U554"/>
    <mergeCell ref="L555:U555"/>
    <mergeCell ref="L556:U556"/>
    <mergeCell ref="L557:U557"/>
    <mergeCell ref="L558:U558"/>
    <mergeCell ref="L547:U547"/>
    <mergeCell ref="L548:U548"/>
    <mergeCell ref="L549:U549"/>
    <mergeCell ref="L550:U550"/>
    <mergeCell ref="L551:U551"/>
    <mergeCell ref="L552:U552"/>
    <mergeCell ref="L541:U541"/>
    <mergeCell ref="L542:U542"/>
    <mergeCell ref="L543:U543"/>
    <mergeCell ref="L544:U544"/>
    <mergeCell ref="L545:U545"/>
    <mergeCell ref="L546:U546"/>
    <mergeCell ref="L535:U535"/>
    <mergeCell ref="L536:U536"/>
    <mergeCell ref="L537:U537"/>
    <mergeCell ref="L538:U538"/>
    <mergeCell ref="L539:U539"/>
    <mergeCell ref="L540:U540"/>
    <mergeCell ref="L529:U529"/>
    <mergeCell ref="L530:U530"/>
    <mergeCell ref="L531:U531"/>
    <mergeCell ref="L532:U532"/>
    <mergeCell ref="L533:U533"/>
    <mergeCell ref="L534:U534"/>
    <mergeCell ref="L523:U523"/>
    <mergeCell ref="L524:U524"/>
    <mergeCell ref="L525:U525"/>
    <mergeCell ref="L526:U526"/>
    <mergeCell ref="L527:U527"/>
    <mergeCell ref="L528:U528"/>
    <mergeCell ref="L517:U517"/>
    <mergeCell ref="L518:U518"/>
    <mergeCell ref="L519:U519"/>
    <mergeCell ref="L520:U520"/>
    <mergeCell ref="L521:U521"/>
    <mergeCell ref="L522:U522"/>
    <mergeCell ref="L511:U511"/>
    <mergeCell ref="L512:U512"/>
    <mergeCell ref="L513:U513"/>
    <mergeCell ref="L514:U514"/>
    <mergeCell ref="L515:U515"/>
    <mergeCell ref="L516:U516"/>
    <mergeCell ref="L505:U505"/>
    <mergeCell ref="L506:U506"/>
    <mergeCell ref="L507:U507"/>
    <mergeCell ref="L508:U508"/>
    <mergeCell ref="L509:U509"/>
    <mergeCell ref="L510:U510"/>
    <mergeCell ref="L499:U499"/>
    <mergeCell ref="L500:U500"/>
    <mergeCell ref="L501:U501"/>
    <mergeCell ref="L502:U502"/>
    <mergeCell ref="L503:U503"/>
    <mergeCell ref="L504:U504"/>
    <mergeCell ref="L493:U493"/>
    <mergeCell ref="L494:U494"/>
    <mergeCell ref="L495:U495"/>
    <mergeCell ref="L496:U496"/>
    <mergeCell ref="L497:U497"/>
    <mergeCell ref="L498:U498"/>
    <mergeCell ref="L487:U487"/>
    <mergeCell ref="L488:U488"/>
    <mergeCell ref="L489:U489"/>
    <mergeCell ref="L490:U490"/>
    <mergeCell ref="L491:U491"/>
    <mergeCell ref="L492:U492"/>
    <mergeCell ref="L481:U481"/>
    <mergeCell ref="L482:U482"/>
    <mergeCell ref="L483:U483"/>
    <mergeCell ref="L484:U484"/>
    <mergeCell ref="L485:U485"/>
    <mergeCell ref="L486:U486"/>
    <mergeCell ref="L475:U475"/>
    <mergeCell ref="L476:U476"/>
    <mergeCell ref="L477:U477"/>
    <mergeCell ref="L478:U478"/>
    <mergeCell ref="L479:U479"/>
    <mergeCell ref="L480:U480"/>
    <mergeCell ref="L469:U469"/>
    <mergeCell ref="L470:U470"/>
    <mergeCell ref="L471:U471"/>
    <mergeCell ref="L472:U472"/>
    <mergeCell ref="L473:U473"/>
    <mergeCell ref="L474:U474"/>
    <mergeCell ref="L463:U463"/>
    <mergeCell ref="L464:U464"/>
    <mergeCell ref="L465:U465"/>
    <mergeCell ref="L466:U466"/>
    <mergeCell ref="L467:U467"/>
    <mergeCell ref="L468:U468"/>
    <mergeCell ref="L457:U457"/>
    <mergeCell ref="L458:U458"/>
    <mergeCell ref="L459:U459"/>
    <mergeCell ref="L460:U460"/>
    <mergeCell ref="L461:U461"/>
    <mergeCell ref="L462:U462"/>
    <mergeCell ref="L451:U451"/>
    <mergeCell ref="L452:U452"/>
    <mergeCell ref="L453:U453"/>
    <mergeCell ref="L454:U454"/>
    <mergeCell ref="L455:U455"/>
    <mergeCell ref="L456:U456"/>
    <mergeCell ref="L445:U445"/>
    <mergeCell ref="L446:U446"/>
    <mergeCell ref="L447:U447"/>
    <mergeCell ref="L448:U448"/>
    <mergeCell ref="L449:U449"/>
    <mergeCell ref="L450:U450"/>
    <mergeCell ref="L439:U439"/>
    <mergeCell ref="L440:U440"/>
    <mergeCell ref="L441:U441"/>
    <mergeCell ref="L442:U442"/>
    <mergeCell ref="L443:U443"/>
    <mergeCell ref="L444:U444"/>
    <mergeCell ref="L433:U433"/>
    <mergeCell ref="L434:U434"/>
    <mergeCell ref="L435:U435"/>
    <mergeCell ref="L436:U436"/>
    <mergeCell ref="L437:U437"/>
    <mergeCell ref="L438:U438"/>
    <mergeCell ref="L427:U427"/>
    <mergeCell ref="L428:U428"/>
    <mergeCell ref="L429:U429"/>
    <mergeCell ref="L430:U430"/>
    <mergeCell ref="L431:U431"/>
    <mergeCell ref="L432:U432"/>
    <mergeCell ref="L421:U421"/>
    <mergeCell ref="L422:U422"/>
    <mergeCell ref="L423:U423"/>
    <mergeCell ref="L424:U424"/>
    <mergeCell ref="L425:U425"/>
    <mergeCell ref="L426:U426"/>
    <mergeCell ref="L415:U415"/>
    <mergeCell ref="L416:U416"/>
    <mergeCell ref="L417:U417"/>
    <mergeCell ref="L418:U418"/>
    <mergeCell ref="L419:U419"/>
    <mergeCell ref="L420:U420"/>
    <mergeCell ref="L409:U409"/>
    <mergeCell ref="L410:U410"/>
    <mergeCell ref="L411:U411"/>
    <mergeCell ref="L412:U412"/>
    <mergeCell ref="L413:U413"/>
    <mergeCell ref="L414:U414"/>
    <mergeCell ref="L403:U403"/>
    <mergeCell ref="L404:U404"/>
    <mergeCell ref="L405:U405"/>
    <mergeCell ref="L406:U406"/>
    <mergeCell ref="L407:U407"/>
    <mergeCell ref="L408:U408"/>
    <mergeCell ref="L397:U397"/>
    <mergeCell ref="L398:U398"/>
    <mergeCell ref="L399:U399"/>
    <mergeCell ref="L400:U400"/>
    <mergeCell ref="L401:U401"/>
    <mergeCell ref="L402:U402"/>
    <mergeCell ref="L391:U391"/>
    <mergeCell ref="L392:U392"/>
    <mergeCell ref="L393:U393"/>
    <mergeCell ref="L394:U394"/>
    <mergeCell ref="L395:U395"/>
    <mergeCell ref="L396:U396"/>
    <mergeCell ref="L385:U385"/>
    <mergeCell ref="L386:U386"/>
    <mergeCell ref="L387:U387"/>
    <mergeCell ref="L388:U388"/>
    <mergeCell ref="L389:U389"/>
    <mergeCell ref="L390:U390"/>
    <mergeCell ref="L379:U379"/>
    <mergeCell ref="L380:U380"/>
    <mergeCell ref="L381:U381"/>
    <mergeCell ref="L382:U382"/>
    <mergeCell ref="L383:U383"/>
    <mergeCell ref="L384:U384"/>
    <mergeCell ref="L373:U373"/>
    <mergeCell ref="L374:U374"/>
    <mergeCell ref="L375:U375"/>
    <mergeCell ref="L376:U376"/>
    <mergeCell ref="L377:U377"/>
    <mergeCell ref="L378:U378"/>
    <mergeCell ref="L367:U367"/>
    <mergeCell ref="L368:U368"/>
    <mergeCell ref="L369:U369"/>
    <mergeCell ref="L370:U370"/>
    <mergeCell ref="L371:U371"/>
    <mergeCell ref="L372:U372"/>
    <mergeCell ref="L361:U361"/>
    <mergeCell ref="L362:U362"/>
    <mergeCell ref="L363:U363"/>
    <mergeCell ref="L364:U364"/>
    <mergeCell ref="L365:U365"/>
    <mergeCell ref="L366:U366"/>
    <mergeCell ref="L355:U355"/>
    <mergeCell ref="L356:U356"/>
    <mergeCell ref="L357:U357"/>
    <mergeCell ref="L358:U358"/>
    <mergeCell ref="L359:U359"/>
    <mergeCell ref="L360:U360"/>
    <mergeCell ref="L349:U349"/>
    <mergeCell ref="L350:U350"/>
    <mergeCell ref="L351:U351"/>
    <mergeCell ref="L352:U352"/>
    <mergeCell ref="L353:U353"/>
    <mergeCell ref="L354:U354"/>
    <mergeCell ref="L343:U343"/>
    <mergeCell ref="L344:U344"/>
    <mergeCell ref="L345:U345"/>
    <mergeCell ref="L346:U346"/>
    <mergeCell ref="L347:U347"/>
    <mergeCell ref="L348:U348"/>
    <mergeCell ref="L337:U337"/>
    <mergeCell ref="L338:U338"/>
    <mergeCell ref="L339:U339"/>
    <mergeCell ref="L340:U340"/>
    <mergeCell ref="L341:U341"/>
    <mergeCell ref="L342:U342"/>
    <mergeCell ref="L331:U331"/>
    <mergeCell ref="L332:U332"/>
    <mergeCell ref="L333:U333"/>
    <mergeCell ref="L334:U334"/>
    <mergeCell ref="L335:U335"/>
    <mergeCell ref="L336:U336"/>
    <mergeCell ref="L325:U325"/>
    <mergeCell ref="L326:U326"/>
    <mergeCell ref="L327:U327"/>
    <mergeCell ref="L328:U328"/>
    <mergeCell ref="L329:U329"/>
    <mergeCell ref="L330:U330"/>
    <mergeCell ref="L319:U319"/>
    <mergeCell ref="L320:U320"/>
    <mergeCell ref="L321:U321"/>
    <mergeCell ref="L322:U322"/>
    <mergeCell ref="L323:U323"/>
    <mergeCell ref="L324:U324"/>
    <mergeCell ref="L313:U313"/>
    <mergeCell ref="L314:U314"/>
    <mergeCell ref="L315:U315"/>
    <mergeCell ref="L316:U316"/>
    <mergeCell ref="L317:U317"/>
    <mergeCell ref="L318:U318"/>
    <mergeCell ref="L307:U307"/>
    <mergeCell ref="L308:U308"/>
    <mergeCell ref="L309:U309"/>
    <mergeCell ref="L310:U310"/>
    <mergeCell ref="L311:U311"/>
    <mergeCell ref="L312:U312"/>
    <mergeCell ref="L301:U301"/>
    <mergeCell ref="L302:U302"/>
    <mergeCell ref="L303:U303"/>
    <mergeCell ref="L304:U304"/>
    <mergeCell ref="L305:U305"/>
    <mergeCell ref="L306:U306"/>
    <mergeCell ref="L295:U295"/>
    <mergeCell ref="L296:U296"/>
    <mergeCell ref="L297:U297"/>
    <mergeCell ref="L298:U298"/>
    <mergeCell ref="L299:U299"/>
    <mergeCell ref="L300:U300"/>
    <mergeCell ref="L289:U289"/>
    <mergeCell ref="L290:U290"/>
    <mergeCell ref="L291:U291"/>
    <mergeCell ref="L292:U292"/>
    <mergeCell ref="L293:U293"/>
    <mergeCell ref="L294:U294"/>
    <mergeCell ref="L283:U283"/>
    <mergeCell ref="L284:U284"/>
    <mergeCell ref="L285:U285"/>
    <mergeCell ref="L286:U286"/>
    <mergeCell ref="L287:U287"/>
    <mergeCell ref="L288:U288"/>
    <mergeCell ref="L277:U277"/>
    <mergeCell ref="L278:U278"/>
    <mergeCell ref="L279:U279"/>
    <mergeCell ref="L280:U280"/>
    <mergeCell ref="L281:U281"/>
    <mergeCell ref="L282:U282"/>
    <mergeCell ref="L271:U271"/>
    <mergeCell ref="L272:U272"/>
    <mergeCell ref="L273:U273"/>
    <mergeCell ref="L274:U274"/>
    <mergeCell ref="L275:U275"/>
    <mergeCell ref="L276:U276"/>
    <mergeCell ref="L265:U265"/>
    <mergeCell ref="L266:U266"/>
    <mergeCell ref="L267:U267"/>
    <mergeCell ref="L268:U268"/>
    <mergeCell ref="L269:U269"/>
    <mergeCell ref="L270:U270"/>
    <mergeCell ref="L259:U259"/>
    <mergeCell ref="L260:U260"/>
    <mergeCell ref="L261:U261"/>
    <mergeCell ref="L262:U262"/>
    <mergeCell ref="L263:U263"/>
    <mergeCell ref="L264:U264"/>
    <mergeCell ref="L253:U253"/>
    <mergeCell ref="L254:U254"/>
    <mergeCell ref="L255:U255"/>
    <mergeCell ref="L256:U256"/>
    <mergeCell ref="L257:U257"/>
    <mergeCell ref="L258:U258"/>
    <mergeCell ref="L247:U247"/>
    <mergeCell ref="L248:U248"/>
    <mergeCell ref="L249:U249"/>
    <mergeCell ref="L250:U250"/>
    <mergeCell ref="L251:U251"/>
    <mergeCell ref="L252:U252"/>
    <mergeCell ref="L241:U241"/>
    <mergeCell ref="L242:U242"/>
    <mergeCell ref="L243:U243"/>
    <mergeCell ref="L244:U244"/>
    <mergeCell ref="L245:U245"/>
    <mergeCell ref="L246:U246"/>
    <mergeCell ref="L235:U235"/>
    <mergeCell ref="L236:U236"/>
    <mergeCell ref="L237:U237"/>
    <mergeCell ref="L238:U238"/>
    <mergeCell ref="L239:U239"/>
    <mergeCell ref="L240:U240"/>
    <mergeCell ref="L229:U229"/>
    <mergeCell ref="L230:U230"/>
    <mergeCell ref="L231:U231"/>
    <mergeCell ref="L232:U232"/>
    <mergeCell ref="L233:U233"/>
    <mergeCell ref="L234:U234"/>
    <mergeCell ref="L223:U223"/>
    <mergeCell ref="L224:U224"/>
    <mergeCell ref="L225:U225"/>
    <mergeCell ref="L226:U226"/>
    <mergeCell ref="L227:U227"/>
    <mergeCell ref="L228:U228"/>
    <mergeCell ref="L217:U217"/>
    <mergeCell ref="L218:U218"/>
    <mergeCell ref="L219:U219"/>
    <mergeCell ref="L220:U220"/>
    <mergeCell ref="L221:U221"/>
    <mergeCell ref="L222:U222"/>
    <mergeCell ref="L211:U211"/>
    <mergeCell ref="L212:U212"/>
    <mergeCell ref="L213:U213"/>
    <mergeCell ref="L214:U214"/>
    <mergeCell ref="L215:U215"/>
    <mergeCell ref="L216:U216"/>
    <mergeCell ref="L205:U205"/>
    <mergeCell ref="L206:U206"/>
    <mergeCell ref="L207:U207"/>
    <mergeCell ref="L208:U208"/>
    <mergeCell ref="L209:U209"/>
    <mergeCell ref="L210:U210"/>
    <mergeCell ref="L199:U199"/>
    <mergeCell ref="L200:U200"/>
    <mergeCell ref="L201:U201"/>
    <mergeCell ref="L202:U202"/>
    <mergeCell ref="L203:U203"/>
    <mergeCell ref="L204:U204"/>
    <mergeCell ref="L193:U193"/>
    <mergeCell ref="L194:U194"/>
    <mergeCell ref="L195:U195"/>
    <mergeCell ref="L196:U196"/>
    <mergeCell ref="L197:U197"/>
    <mergeCell ref="L198:U198"/>
    <mergeCell ref="L187:U187"/>
    <mergeCell ref="L188:U188"/>
    <mergeCell ref="L189:U189"/>
    <mergeCell ref="L190:U190"/>
    <mergeCell ref="L191:U191"/>
    <mergeCell ref="L192:U192"/>
    <mergeCell ref="L181:U181"/>
    <mergeCell ref="L182:U182"/>
    <mergeCell ref="L183:U183"/>
    <mergeCell ref="L184:U184"/>
    <mergeCell ref="L185:U185"/>
    <mergeCell ref="L186:U186"/>
    <mergeCell ref="L175:U175"/>
    <mergeCell ref="L176:U176"/>
    <mergeCell ref="L177:U177"/>
    <mergeCell ref="L178:U178"/>
    <mergeCell ref="L179:U179"/>
    <mergeCell ref="L180:U180"/>
    <mergeCell ref="L169:U169"/>
    <mergeCell ref="L170:U170"/>
    <mergeCell ref="L171:U171"/>
    <mergeCell ref="L172:U172"/>
    <mergeCell ref="L173:U173"/>
    <mergeCell ref="L174:U174"/>
    <mergeCell ref="L163:U163"/>
    <mergeCell ref="L164:U164"/>
    <mergeCell ref="L165:U165"/>
    <mergeCell ref="L166:U166"/>
    <mergeCell ref="L167:U167"/>
    <mergeCell ref="L168:U168"/>
    <mergeCell ref="L157:U157"/>
    <mergeCell ref="L158:U158"/>
    <mergeCell ref="L159:U159"/>
    <mergeCell ref="L160:U160"/>
    <mergeCell ref="L161:U161"/>
    <mergeCell ref="L162:U162"/>
    <mergeCell ref="L151:U151"/>
    <mergeCell ref="L152:U152"/>
    <mergeCell ref="L153:U153"/>
    <mergeCell ref="L154:U154"/>
    <mergeCell ref="L155:U155"/>
    <mergeCell ref="L156:U156"/>
    <mergeCell ref="L145:U145"/>
    <mergeCell ref="L146:U146"/>
    <mergeCell ref="L147:U147"/>
    <mergeCell ref="L148:U148"/>
    <mergeCell ref="L149:U149"/>
    <mergeCell ref="L150:U150"/>
    <mergeCell ref="L139:U139"/>
    <mergeCell ref="L140:U140"/>
    <mergeCell ref="L141:U141"/>
    <mergeCell ref="L142:U142"/>
    <mergeCell ref="L143:U143"/>
    <mergeCell ref="L144:U144"/>
    <mergeCell ref="L133:U133"/>
    <mergeCell ref="L134:U134"/>
    <mergeCell ref="L135:U135"/>
    <mergeCell ref="L136:U136"/>
    <mergeCell ref="L137:U137"/>
    <mergeCell ref="L138:U138"/>
    <mergeCell ref="L127:U127"/>
    <mergeCell ref="L128:U128"/>
    <mergeCell ref="L129:U129"/>
    <mergeCell ref="L130:U130"/>
    <mergeCell ref="L131:U131"/>
    <mergeCell ref="L132:U132"/>
    <mergeCell ref="L121:U121"/>
    <mergeCell ref="L122:U122"/>
    <mergeCell ref="L123:U123"/>
    <mergeCell ref="L124:U124"/>
    <mergeCell ref="L125:U125"/>
    <mergeCell ref="L126:U126"/>
    <mergeCell ref="L115:U115"/>
    <mergeCell ref="L116:U116"/>
    <mergeCell ref="L117:U117"/>
    <mergeCell ref="L118:U118"/>
    <mergeCell ref="L119:U119"/>
    <mergeCell ref="L120:U120"/>
    <mergeCell ref="L109:U109"/>
    <mergeCell ref="L110:U110"/>
    <mergeCell ref="L111:U111"/>
    <mergeCell ref="L112:U112"/>
    <mergeCell ref="L113:U113"/>
    <mergeCell ref="L114:U114"/>
    <mergeCell ref="L103:U103"/>
    <mergeCell ref="L104:U104"/>
    <mergeCell ref="L105:U105"/>
    <mergeCell ref="L106:U106"/>
    <mergeCell ref="L107:U107"/>
    <mergeCell ref="L108:U108"/>
    <mergeCell ref="L97:U97"/>
    <mergeCell ref="L98:U98"/>
    <mergeCell ref="L99:U99"/>
    <mergeCell ref="L100:U100"/>
    <mergeCell ref="L101:U101"/>
    <mergeCell ref="L102:U102"/>
    <mergeCell ref="L91:U91"/>
    <mergeCell ref="L92:U92"/>
    <mergeCell ref="L93:U93"/>
    <mergeCell ref="L94:U94"/>
    <mergeCell ref="L95:U95"/>
    <mergeCell ref="L96:U96"/>
    <mergeCell ref="L85:U85"/>
    <mergeCell ref="L86:U86"/>
    <mergeCell ref="L87:U87"/>
    <mergeCell ref="L88:U88"/>
    <mergeCell ref="L89:U89"/>
    <mergeCell ref="L90:U90"/>
    <mergeCell ref="L79:U79"/>
    <mergeCell ref="L80:U80"/>
    <mergeCell ref="L81:U81"/>
    <mergeCell ref="L82:U82"/>
    <mergeCell ref="L83:U83"/>
    <mergeCell ref="L84:U84"/>
    <mergeCell ref="L73:U73"/>
    <mergeCell ref="L74:U74"/>
    <mergeCell ref="L75:U75"/>
    <mergeCell ref="L76:U76"/>
    <mergeCell ref="L77:U77"/>
    <mergeCell ref="L78:U78"/>
    <mergeCell ref="L67:U67"/>
    <mergeCell ref="L68:U68"/>
    <mergeCell ref="L69:U69"/>
    <mergeCell ref="L70:U70"/>
    <mergeCell ref="L71:U71"/>
    <mergeCell ref="L72:U72"/>
    <mergeCell ref="L61:U61"/>
    <mergeCell ref="L62:U62"/>
    <mergeCell ref="L63:U63"/>
    <mergeCell ref="L64:U64"/>
    <mergeCell ref="L65:U65"/>
    <mergeCell ref="L66:U66"/>
    <mergeCell ref="L55:U55"/>
    <mergeCell ref="L56:U56"/>
    <mergeCell ref="L57:U57"/>
    <mergeCell ref="L58:U58"/>
    <mergeCell ref="L59:U59"/>
    <mergeCell ref="L60:U60"/>
    <mergeCell ref="L49:U49"/>
    <mergeCell ref="L50:U50"/>
    <mergeCell ref="L51:U51"/>
    <mergeCell ref="L52:U52"/>
    <mergeCell ref="L53:U53"/>
    <mergeCell ref="L54:U54"/>
    <mergeCell ref="L43:U43"/>
    <mergeCell ref="L44:U44"/>
    <mergeCell ref="L45:U45"/>
    <mergeCell ref="L46:U46"/>
    <mergeCell ref="L47:U47"/>
    <mergeCell ref="L48:U48"/>
    <mergeCell ref="L37:U37"/>
    <mergeCell ref="L38:U38"/>
    <mergeCell ref="L39:U39"/>
    <mergeCell ref="L40:U40"/>
    <mergeCell ref="L41:U41"/>
    <mergeCell ref="L42:U42"/>
    <mergeCell ref="L31:U31"/>
    <mergeCell ref="L32:U32"/>
    <mergeCell ref="L33:U33"/>
    <mergeCell ref="L34:U34"/>
    <mergeCell ref="L35:U35"/>
    <mergeCell ref="L36:U36"/>
    <mergeCell ref="L25:U25"/>
    <mergeCell ref="L26:U26"/>
    <mergeCell ref="L27:U27"/>
    <mergeCell ref="L28:U28"/>
    <mergeCell ref="L29:U29"/>
    <mergeCell ref="L30:U30"/>
    <mergeCell ref="L1:U1"/>
    <mergeCell ref="L2:U2"/>
    <mergeCell ref="L3:U3"/>
    <mergeCell ref="L4:U4"/>
    <mergeCell ref="L5:U5"/>
    <mergeCell ref="L6:U6"/>
    <mergeCell ref="D1:H1"/>
    <mergeCell ref="L19:U19"/>
    <mergeCell ref="L20:U20"/>
    <mergeCell ref="L21:U21"/>
    <mergeCell ref="L22:U22"/>
    <mergeCell ref="L23:U23"/>
    <mergeCell ref="L24:U24"/>
    <mergeCell ref="L13:U13"/>
    <mergeCell ref="L14:U14"/>
    <mergeCell ref="L15:U15"/>
    <mergeCell ref="L16:U16"/>
    <mergeCell ref="L17:U17"/>
    <mergeCell ref="L18:U18"/>
    <mergeCell ref="L7:U7"/>
    <mergeCell ref="L8:U8"/>
    <mergeCell ref="L9:U9"/>
    <mergeCell ref="L10:U10"/>
    <mergeCell ref="L11:U11"/>
    <mergeCell ref="L12:U12"/>
  </mergeCells>
  <phoneticPr fontId="6" type="noConversion"/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B1:DD69"/>
  <sheetViews>
    <sheetView zoomScale="85" zoomScaleNormal="85" workbookViewId="0">
      <selection activeCell="F32" sqref="F32"/>
    </sheetView>
  </sheetViews>
  <sheetFormatPr defaultRowHeight="16.5"/>
  <cols>
    <col min="13" max="13" width="10.25" customWidth="1"/>
  </cols>
  <sheetData>
    <row r="1" spans="2:14" ht="17.25" thickBot="1"/>
    <row r="2" spans="2:14">
      <c r="B2" s="211" t="s">
        <v>110</v>
      </c>
      <c r="C2" s="212"/>
      <c r="D2" s="212"/>
      <c r="E2" s="212"/>
      <c r="F2" s="212"/>
      <c r="G2" s="212"/>
      <c r="H2" s="212"/>
      <c r="I2" s="212"/>
      <c r="J2" s="212"/>
      <c r="K2" s="212"/>
      <c r="L2" s="213"/>
    </row>
    <row r="3" spans="2:14">
      <c r="B3" s="214"/>
      <c r="C3" s="215"/>
      <c r="D3" s="215"/>
      <c r="E3" s="215"/>
      <c r="F3" s="215"/>
      <c r="G3" s="215"/>
      <c r="H3" s="215"/>
      <c r="I3" s="215"/>
      <c r="J3" s="215"/>
      <c r="K3" s="215"/>
      <c r="L3" s="216"/>
    </row>
    <row r="4" spans="2:14" ht="66">
      <c r="B4" s="55" t="s">
        <v>13</v>
      </c>
      <c r="C4" s="3" t="s">
        <v>9</v>
      </c>
      <c r="D4" s="4" t="s">
        <v>90</v>
      </c>
      <c r="E4" s="4" t="s">
        <v>91</v>
      </c>
      <c r="F4" s="4" t="s">
        <v>3</v>
      </c>
      <c r="G4" s="4" t="s">
        <v>4</v>
      </c>
      <c r="H4" s="4" t="s">
        <v>14</v>
      </c>
      <c r="I4" s="4" t="s">
        <v>5</v>
      </c>
      <c r="J4" s="4" t="s">
        <v>6</v>
      </c>
      <c r="K4" s="3" t="s">
        <v>7</v>
      </c>
      <c r="L4" s="56" t="s">
        <v>8</v>
      </c>
    </row>
    <row r="5" spans="2:14" ht="17.25" thickBot="1">
      <c r="B5" s="79" t="s">
        <v>10</v>
      </c>
      <c r="C5" s="59">
        <v>929</v>
      </c>
      <c r="D5" s="59">
        <v>35</v>
      </c>
      <c r="E5" s="59">
        <v>68</v>
      </c>
      <c r="F5" s="59">
        <f>D5+E5</f>
        <v>103</v>
      </c>
      <c r="G5" s="59">
        <v>460</v>
      </c>
      <c r="H5" s="59">
        <v>187</v>
      </c>
      <c r="I5" s="59">
        <v>179</v>
      </c>
      <c r="J5" s="59">
        <f>I5+H5</f>
        <v>366</v>
      </c>
      <c r="K5" s="59">
        <f>(((C5*D5%)+((C5*E5%)*1.25)+((C5*G5%)*2.5)+((C5*H5%)*3.75)+((C5*I5%)*5)))/C5</f>
        <v>28.662500000000001</v>
      </c>
      <c r="L5" s="66">
        <f>(K5/5)*100</f>
        <v>573.25</v>
      </c>
    </row>
    <row r="6" spans="2:14" ht="97.5" customHeight="1"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</row>
    <row r="7" spans="2:14" ht="75" customHeight="1"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</row>
    <row r="8" spans="2:14" ht="49.5" hidden="1">
      <c r="B8" s="3" t="s">
        <v>13</v>
      </c>
      <c r="C8" s="4" t="s">
        <v>90</v>
      </c>
      <c r="D8" s="4" t="s">
        <v>91</v>
      </c>
      <c r="E8" s="4" t="s">
        <v>4</v>
      </c>
      <c r="F8" s="4" t="s">
        <v>14</v>
      </c>
      <c r="G8" s="4" t="s">
        <v>5</v>
      </c>
      <c r="I8" s="3" t="s">
        <v>13</v>
      </c>
      <c r="J8" s="4" t="s">
        <v>90</v>
      </c>
      <c r="K8" s="4" t="s">
        <v>91</v>
      </c>
      <c r="L8" s="4" t="s">
        <v>4</v>
      </c>
      <c r="M8" s="4" t="s">
        <v>14</v>
      </c>
      <c r="N8" s="4" t="s">
        <v>5</v>
      </c>
    </row>
    <row r="9" spans="2:14" hidden="1">
      <c r="B9" s="6" t="s">
        <v>10</v>
      </c>
      <c r="C9" s="6">
        <f>COUNTIF('학부모-입력대장'!$B$2:$B$1001,"5")</f>
        <v>0</v>
      </c>
      <c r="D9" s="6">
        <f>COUNTIF('학부모-입력대장'!$B$2:$B$1001,"4")</f>
        <v>0</v>
      </c>
      <c r="E9" s="6">
        <f>COUNTIF('학부모-입력대장'!$B$2:$B$1001,"3")</f>
        <v>0</v>
      </c>
      <c r="F9" s="6">
        <f>COUNTIF('학부모-입력대장'!$B$2:$B$1001,"2")</f>
        <v>0</v>
      </c>
      <c r="G9" s="6">
        <f>COUNTIF('학부모-입력대장'!$B$2:$B$1001,"1")</f>
        <v>0</v>
      </c>
      <c r="I9" s="6" t="s">
        <v>10</v>
      </c>
      <c r="J9" s="71">
        <f>C9/$C$5</f>
        <v>0</v>
      </c>
      <c r="K9" s="71">
        <f t="shared" ref="K9:N9" si="0">D9/$C$5</f>
        <v>0</v>
      </c>
      <c r="L9" s="71">
        <f t="shared" si="0"/>
        <v>0</v>
      </c>
      <c r="M9" s="71">
        <f t="shared" si="0"/>
        <v>0</v>
      </c>
      <c r="N9" s="71">
        <f t="shared" si="0"/>
        <v>0</v>
      </c>
    </row>
    <row r="10" spans="2:14" ht="17.25" thickBot="1">
      <c r="B10" s="49"/>
      <c r="C10" s="49"/>
      <c r="D10" s="49"/>
      <c r="E10" s="49"/>
      <c r="F10" s="49"/>
      <c r="G10" s="49"/>
      <c r="H10" s="49"/>
      <c r="I10" s="49"/>
      <c r="J10" s="72"/>
      <c r="K10" s="72"/>
      <c r="L10" s="72"/>
      <c r="M10" s="73"/>
      <c r="N10" s="73"/>
    </row>
    <row r="11" spans="2:14">
      <c r="B11" s="211" t="s">
        <v>111</v>
      </c>
      <c r="C11" s="212"/>
      <c r="D11" s="212"/>
      <c r="E11" s="212"/>
      <c r="F11" s="212"/>
      <c r="G11" s="212"/>
      <c r="H11" s="212"/>
      <c r="I11" s="212"/>
      <c r="J11" s="212"/>
      <c r="K11" s="212"/>
      <c r="L11" s="213"/>
    </row>
    <row r="12" spans="2:14">
      <c r="B12" s="214"/>
      <c r="C12" s="215"/>
      <c r="D12" s="215"/>
      <c r="E12" s="215"/>
      <c r="F12" s="215"/>
      <c r="G12" s="215"/>
      <c r="H12" s="215"/>
      <c r="I12" s="215"/>
      <c r="J12" s="215"/>
      <c r="K12" s="215"/>
      <c r="L12" s="216"/>
    </row>
    <row r="13" spans="2:14" ht="66">
      <c r="B13" s="55" t="s">
        <v>13</v>
      </c>
      <c r="C13" s="3" t="s">
        <v>9</v>
      </c>
      <c r="D13" s="4" t="s">
        <v>90</v>
      </c>
      <c r="E13" s="4" t="s">
        <v>91</v>
      </c>
      <c r="F13" s="4" t="s">
        <v>3</v>
      </c>
      <c r="G13" s="4" t="s">
        <v>16</v>
      </c>
      <c r="H13" s="4" t="s">
        <v>14</v>
      </c>
      <c r="I13" s="4" t="s">
        <v>15</v>
      </c>
      <c r="J13" s="4" t="s">
        <v>6</v>
      </c>
      <c r="K13" s="3" t="s">
        <v>7</v>
      </c>
      <c r="L13" s="56" t="s">
        <v>8</v>
      </c>
    </row>
    <row r="14" spans="2:14" ht="17.25" thickBot="1">
      <c r="B14" s="79" t="s">
        <v>10</v>
      </c>
      <c r="C14" s="59">
        <v>929</v>
      </c>
      <c r="D14" s="59">
        <v>27</v>
      </c>
      <c r="E14" s="59">
        <v>66</v>
      </c>
      <c r="F14" s="59">
        <f>D14+E14</f>
        <v>93</v>
      </c>
      <c r="G14" s="59">
        <v>447</v>
      </c>
      <c r="H14" s="59">
        <v>203</v>
      </c>
      <c r="I14" s="59">
        <v>178</v>
      </c>
      <c r="J14" s="59">
        <f>I14+H14</f>
        <v>381</v>
      </c>
      <c r="K14" s="59">
        <f>(((C14*D14%)+((C14*E14%)*1.25)+((C14*G14%)*2.5)+((C14*H14%)*3.75)+((C14*I14%)*5)))/C14</f>
        <v>28.782499999999999</v>
      </c>
      <c r="L14" s="66">
        <f>(K14/5)*100</f>
        <v>575.65</v>
      </c>
    </row>
    <row r="15" spans="2:14"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</row>
    <row r="16" spans="2:14" ht="49.5" hidden="1">
      <c r="B16" s="3" t="s">
        <v>13</v>
      </c>
      <c r="C16" s="4" t="s">
        <v>90</v>
      </c>
      <c r="D16" s="4" t="s">
        <v>91</v>
      </c>
      <c r="E16" s="4" t="s">
        <v>4</v>
      </c>
      <c r="F16" s="4" t="s">
        <v>14</v>
      </c>
      <c r="G16" s="4" t="s">
        <v>5</v>
      </c>
      <c r="I16" s="3" t="s">
        <v>13</v>
      </c>
      <c r="J16" s="4" t="s">
        <v>90</v>
      </c>
      <c r="K16" s="4" t="s">
        <v>91</v>
      </c>
      <c r="L16" s="4" t="s">
        <v>4</v>
      </c>
      <c r="M16" s="4" t="s">
        <v>14</v>
      </c>
      <c r="N16" s="4" t="s">
        <v>5</v>
      </c>
    </row>
    <row r="17" spans="2:41" hidden="1">
      <c r="B17" s="6" t="s">
        <v>10</v>
      </c>
      <c r="C17" s="6">
        <f>COUNTIF('학부모-입력대장'!$C$2:$C$1001,"5")</f>
        <v>0</v>
      </c>
      <c r="D17" s="6">
        <f>COUNTIF('학부모-입력대장'!$C$2:$C$1001,"4")</f>
        <v>0</v>
      </c>
      <c r="E17" s="6">
        <f>COUNTIF('학부모-입력대장'!$C$2:$C$1001,"3")</f>
        <v>0</v>
      </c>
      <c r="F17" s="6">
        <f>COUNTIF('학부모-입력대장'!$C$2:$C$1001,"2")</f>
        <v>0</v>
      </c>
      <c r="G17" s="6">
        <f>COUNTIF('학부모-입력대장'!$C$2:$C$1001,"1")</f>
        <v>0</v>
      </c>
      <c r="I17" s="6" t="s">
        <v>10</v>
      </c>
      <c r="J17" s="71">
        <f>C17/$C$14</f>
        <v>0</v>
      </c>
      <c r="K17" s="71">
        <f t="shared" ref="K17:N17" si="1">D17/$C$14</f>
        <v>0</v>
      </c>
      <c r="L17" s="71">
        <f t="shared" si="1"/>
        <v>0</v>
      </c>
      <c r="M17" s="71">
        <f t="shared" si="1"/>
        <v>0</v>
      </c>
      <c r="N17" s="71">
        <f t="shared" si="1"/>
        <v>0</v>
      </c>
    </row>
    <row r="18" spans="2:41" hidden="1"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</row>
    <row r="19" spans="2:41" hidden="1"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</row>
    <row r="20" spans="2:41" hidden="1"/>
    <row r="21" spans="2:41" hidden="1">
      <c r="B21" s="156" t="s">
        <v>76</v>
      </c>
      <c r="C21" s="157"/>
      <c r="D21" s="157"/>
      <c r="E21" s="157"/>
      <c r="F21" s="157"/>
      <c r="G21" s="157"/>
      <c r="H21" s="157"/>
      <c r="I21" s="158"/>
      <c r="J21" s="156" t="s">
        <v>77</v>
      </c>
      <c r="K21" s="157"/>
      <c r="L21" s="157"/>
      <c r="M21" s="157"/>
      <c r="N21" s="157"/>
      <c r="O21" s="157"/>
      <c r="P21" s="157"/>
      <c r="Q21" s="158"/>
      <c r="R21" s="168" t="s">
        <v>78</v>
      </c>
      <c r="S21" s="168"/>
      <c r="T21" s="168"/>
      <c r="U21" s="168"/>
      <c r="V21" s="168"/>
      <c r="W21" s="168"/>
      <c r="X21" s="168"/>
      <c r="Y21" s="168"/>
      <c r="Z21" s="156" t="s">
        <v>79</v>
      </c>
      <c r="AA21" s="157"/>
      <c r="AB21" s="157"/>
      <c r="AC21" s="157"/>
      <c r="AD21" s="157"/>
      <c r="AE21" s="157"/>
      <c r="AF21" s="157"/>
      <c r="AG21" s="158"/>
      <c r="AH21" s="156" t="s">
        <v>45</v>
      </c>
      <c r="AI21" s="157"/>
      <c r="AJ21" s="157"/>
      <c r="AK21" s="157"/>
      <c r="AL21" s="157"/>
      <c r="AM21" s="157"/>
      <c r="AN21" s="157"/>
      <c r="AO21" s="158"/>
    </row>
    <row r="22" spans="2:41" hidden="1">
      <c r="B22" s="3" t="s">
        <v>13</v>
      </c>
      <c r="C22" s="3" t="s">
        <v>9</v>
      </c>
      <c r="D22" s="4" t="s">
        <v>17</v>
      </c>
      <c r="E22" s="4" t="s">
        <v>18</v>
      </c>
      <c r="F22" s="4" t="s">
        <v>19</v>
      </c>
      <c r="G22" s="4" t="s">
        <v>20</v>
      </c>
      <c r="H22" s="4" t="s">
        <v>21</v>
      </c>
      <c r="I22" s="11" t="s">
        <v>122</v>
      </c>
      <c r="J22" s="3" t="s">
        <v>13</v>
      </c>
      <c r="K22" s="3" t="s">
        <v>9</v>
      </c>
      <c r="L22" s="4" t="s">
        <v>17</v>
      </c>
      <c r="M22" s="4" t="s">
        <v>18</v>
      </c>
      <c r="N22" s="4" t="s">
        <v>19</v>
      </c>
      <c r="O22" s="4" t="s">
        <v>20</v>
      </c>
      <c r="P22" s="4" t="s">
        <v>21</v>
      </c>
      <c r="Q22" s="11" t="s">
        <v>122</v>
      </c>
      <c r="R22" s="3" t="s">
        <v>13</v>
      </c>
      <c r="S22" s="3" t="s">
        <v>9</v>
      </c>
      <c r="T22" s="4" t="s">
        <v>17</v>
      </c>
      <c r="U22" s="4" t="s">
        <v>18</v>
      </c>
      <c r="V22" s="4" t="s">
        <v>19</v>
      </c>
      <c r="W22" s="4" t="s">
        <v>20</v>
      </c>
      <c r="X22" s="4" t="s">
        <v>21</v>
      </c>
      <c r="Y22" s="11" t="s">
        <v>122</v>
      </c>
      <c r="Z22" s="3" t="s">
        <v>13</v>
      </c>
      <c r="AA22" s="3" t="s">
        <v>9</v>
      </c>
      <c r="AB22" s="4" t="s">
        <v>17</v>
      </c>
      <c r="AC22" s="4" t="s">
        <v>18</v>
      </c>
      <c r="AD22" s="4" t="s">
        <v>19</v>
      </c>
      <c r="AE22" s="4" t="s">
        <v>20</v>
      </c>
      <c r="AF22" s="4" t="s">
        <v>21</v>
      </c>
      <c r="AG22" s="11" t="s">
        <v>122</v>
      </c>
      <c r="AH22" s="3" t="s">
        <v>13</v>
      </c>
      <c r="AI22" s="3" t="s">
        <v>9</v>
      </c>
      <c r="AJ22" s="4" t="s">
        <v>17</v>
      </c>
      <c r="AK22" s="4" t="s">
        <v>18</v>
      </c>
      <c r="AL22" s="4" t="s">
        <v>19</v>
      </c>
      <c r="AM22" s="4" t="s">
        <v>20</v>
      </c>
      <c r="AN22" s="4" t="s">
        <v>21</v>
      </c>
      <c r="AO22" s="11" t="s">
        <v>122</v>
      </c>
    </row>
    <row r="23" spans="2:41" hidden="1">
      <c r="B23" s="6" t="s">
        <v>75</v>
      </c>
      <c r="C23" s="6">
        <f>SUM(D23:I23)</f>
        <v>0</v>
      </c>
      <c r="D23" s="6">
        <f>COUNTIFS('학부모-입력대장'!$D$2:$D$1001,"1")</f>
        <v>0</v>
      </c>
      <c r="E23" s="6">
        <f>COUNTIFS('학부모-입력대장'!$D$2:$D$1001,"2")</f>
        <v>0</v>
      </c>
      <c r="F23" s="6">
        <f>COUNTIFS('학부모-입력대장'!$D$2:$D$1001,"3")</f>
        <v>0</v>
      </c>
      <c r="G23" s="6">
        <f>COUNTIFS('학부모-입력대장'!$D$2:$D$1001,"4")</f>
        <v>0</v>
      </c>
      <c r="H23" s="6">
        <f>COUNTIFS('학부모-입력대장'!$D$2:$D$1001,"5")</f>
        <v>0</v>
      </c>
      <c r="I23" s="6">
        <f>COUNTIFS('학부모-입력대장'!$D$2:$D$1001,"6")</f>
        <v>0</v>
      </c>
      <c r="J23" s="6" t="s">
        <v>11</v>
      </c>
      <c r="K23" s="6">
        <f>SUM(L23:Q23)</f>
        <v>0</v>
      </c>
      <c r="L23" s="6">
        <f>COUNTIFS('학부모-입력대장'!$E$2:$E$1001,"1")</f>
        <v>0</v>
      </c>
      <c r="M23" s="6">
        <f>COUNTIFS('학부모-입력대장'!$E$2:$E$1001,"2")</f>
        <v>0</v>
      </c>
      <c r="N23" s="6">
        <f>COUNTIFS('학부모-입력대장'!$E$2:$E$1001,"3")</f>
        <v>0</v>
      </c>
      <c r="O23" s="6">
        <f>COUNTIFS('학부모-입력대장'!$E$2:$E$1001,"4")</f>
        <v>0</v>
      </c>
      <c r="P23" s="6">
        <f>COUNTIFS('학부모-입력대장'!$E$2:$E$1001,"5")</f>
        <v>0</v>
      </c>
      <c r="Q23" s="6">
        <f>COUNTIFS('학부모-입력대장'!$E$2:$E$1001,"6")</f>
        <v>0</v>
      </c>
      <c r="R23" s="6" t="s">
        <v>11</v>
      </c>
      <c r="S23" s="6">
        <f>SUM(T23:Y23)</f>
        <v>0</v>
      </c>
      <c r="T23" s="6">
        <f>COUNTIFS('학부모-입력대장'!$F$2:$F$1001,"1")</f>
        <v>0</v>
      </c>
      <c r="U23" s="6">
        <f>COUNTIFS('학부모-입력대장'!$F$2:$F$1001,"2")</f>
        <v>0</v>
      </c>
      <c r="V23" s="6">
        <f>COUNTIFS('학부모-입력대장'!$F$2:$F$1001,"3")</f>
        <v>0</v>
      </c>
      <c r="W23" s="6">
        <f>COUNTIFS('학부모-입력대장'!$F$2:$F$1001,"4")</f>
        <v>0</v>
      </c>
      <c r="X23" s="6">
        <f>COUNTIFS('학부모-입력대장'!$F$2:$F$1001,"5")</f>
        <v>0</v>
      </c>
      <c r="Y23" s="6">
        <f>COUNTIFS('학부모-입력대장'!$F$2:$F$1001,"6")</f>
        <v>0</v>
      </c>
      <c r="Z23" s="6" t="s">
        <v>11</v>
      </c>
      <c r="AA23" s="6">
        <f>SUM(AB23:AG23)</f>
        <v>0</v>
      </c>
      <c r="AB23" s="6">
        <f>COUNTIFS('학부모-입력대장'!$G$2:$G$1001,"1")</f>
        <v>0</v>
      </c>
      <c r="AC23" s="6">
        <f>COUNTIFS('학부모-입력대장'!$G$2:$G$1001,"2")</f>
        <v>0</v>
      </c>
      <c r="AD23" s="6">
        <f>COUNTIFS('학부모-입력대장'!$G$2:$G$1001,"3")</f>
        <v>0</v>
      </c>
      <c r="AE23" s="6">
        <f>COUNTIFS('학부모-입력대장'!$G$2:$G$1001,"4")</f>
        <v>0</v>
      </c>
      <c r="AF23" s="6">
        <f>COUNTIFS('학부모-입력대장'!$G$2:$G$1001,"5")</f>
        <v>0</v>
      </c>
      <c r="AG23" s="6">
        <f>COUNTIFS('학부모-입력대장'!$G$2:$G$1001,"6")</f>
        <v>0</v>
      </c>
      <c r="AH23" s="6" t="s">
        <v>11</v>
      </c>
      <c r="AI23" s="6">
        <f>SUM(AJ23:AO23)</f>
        <v>0</v>
      </c>
      <c r="AJ23" s="6">
        <f>COUNTIFS('학부모-입력대장'!$H$2:$H$1001,"1")</f>
        <v>0</v>
      </c>
      <c r="AK23" s="6">
        <f>COUNTIFS('학부모-입력대장'!$H$2:$H$1001,"2")</f>
        <v>0</v>
      </c>
      <c r="AL23" s="6">
        <f>COUNTIFS('학부모-입력대장'!$H$2:$H$1001,"3")</f>
        <v>0</v>
      </c>
      <c r="AM23" s="6">
        <f>COUNTIFS('학부모-입력대장'!$H$2:$H$1001,"4")</f>
        <v>0</v>
      </c>
      <c r="AN23" s="6">
        <f>COUNTIFS('학부모-입력대장'!$H$2:$H$1001,"5")</f>
        <v>0</v>
      </c>
      <c r="AO23" s="6">
        <f>COUNTIFS('학부모-입력대장'!$H$2:$H$1001,"6")</f>
        <v>0</v>
      </c>
    </row>
    <row r="24" spans="2:41" ht="17.25" thickBot="1"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</row>
    <row r="25" spans="2:41">
      <c r="B25" s="211" t="s">
        <v>80</v>
      </c>
      <c r="C25" s="212"/>
      <c r="D25" s="212"/>
      <c r="E25" s="212"/>
      <c r="F25" s="212"/>
      <c r="G25" s="212"/>
      <c r="H25" s="212"/>
      <c r="I25" s="212"/>
      <c r="J25" s="212"/>
      <c r="K25" s="212"/>
      <c r="L25" s="212"/>
      <c r="M25" s="212"/>
      <c r="N25" s="212"/>
      <c r="O25" s="212"/>
      <c r="P25" s="212"/>
      <c r="Q25" s="213"/>
      <c r="R25" s="2"/>
    </row>
    <row r="26" spans="2:41">
      <c r="B26" s="217"/>
      <c r="C26" s="218"/>
      <c r="D26" s="218"/>
      <c r="E26" s="218"/>
      <c r="F26" s="218"/>
      <c r="G26" s="218"/>
      <c r="H26" s="218"/>
      <c r="I26" s="218"/>
      <c r="J26" s="218"/>
      <c r="K26" s="218"/>
      <c r="L26" s="218"/>
      <c r="M26" s="218"/>
      <c r="N26" s="218"/>
      <c r="O26" s="218"/>
      <c r="P26" s="218"/>
      <c r="Q26" s="219"/>
      <c r="R26" s="12"/>
    </row>
    <row r="27" spans="2:41" ht="132">
      <c r="B27" s="55" t="s">
        <v>13</v>
      </c>
      <c r="C27" s="3" t="s">
        <v>9</v>
      </c>
      <c r="D27" s="4" t="s">
        <v>105</v>
      </c>
      <c r="E27" s="4" t="s">
        <v>106</v>
      </c>
      <c r="F27" s="4" t="s">
        <v>107</v>
      </c>
      <c r="G27" s="4" t="s">
        <v>108</v>
      </c>
      <c r="H27" s="4" t="s">
        <v>109</v>
      </c>
      <c r="I27" s="11" t="s">
        <v>23</v>
      </c>
      <c r="J27" s="2"/>
      <c r="K27" s="3" t="s">
        <v>13</v>
      </c>
      <c r="L27" s="4" t="s">
        <v>105</v>
      </c>
      <c r="M27" s="4" t="s">
        <v>106</v>
      </c>
      <c r="N27" s="4" t="s">
        <v>107</v>
      </c>
      <c r="O27" s="4" t="s">
        <v>108</v>
      </c>
      <c r="P27" s="4" t="s">
        <v>109</v>
      </c>
      <c r="Q27" s="67" t="s">
        <v>23</v>
      </c>
      <c r="R27" s="2"/>
    </row>
    <row r="28" spans="2:41" ht="17.25" thickBot="1">
      <c r="B28" s="79" t="s">
        <v>22</v>
      </c>
      <c r="C28" s="59">
        <v>929</v>
      </c>
      <c r="D28" s="59">
        <v>31</v>
      </c>
      <c r="E28" s="59">
        <v>14</v>
      </c>
      <c r="F28" s="59">
        <v>18</v>
      </c>
      <c r="G28" s="59">
        <v>20</v>
      </c>
      <c r="H28" s="59">
        <v>35</v>
      </c>
      <c r="I28" s="59">
        <v>21</v>
      </c>
      <c r="J28" s="80"/>
      <c r="K28" s="59" t="s">
        <v>22</v>
      </c>
      <c r="L28" s="63">
        <f t="shared" ref="L28:Q28" si="2">D28/$C$28</f>
        <v>3.3369214208826693E-2</v>
      </c>
      <c r="M28" s="63">
        <f t="shared" si="2"/>
        <v>1.5069967707212056E-2</v>
      </c>
      <c r="N28" s="63">
        <f t="shared" si="2"/>
        <v>1.9375672766415501E-2</v>
      </c>
      <c r="O28" s="63">
        <f t="shared" si="2"/>
        <v>2.1528525296017224E-2</v>
      </c>
      <c r="P28" s="63">
        <f t="shared" si="2"/>
        <v>3.7674919268030141E-2</v>
      </c>
      <c r="Q28" s="64">
        <f t="shared" si="2"/>
        <v>2.2604951560818085E-2</v>
      </c>
    </row>
    <row r="34" spans="2:18">
      <c r="R34" s="2"/>
    </row>
    <row r="35" spans="2:18" ht="17.25" thickBot="1">
      <c r="R35" s="2"/>
    </row>
    <row r="36" spans="2:18" ht="16.5" customHeight="1">
      <c r="B36" s="220" t="s">
        <v>81</v>
      </c>
      <c r="C36" s="221"/>
      <c r="D36" s="221"/>
      <c r="E36" s="221"/>
      <c r="F36" s="221"/>
      <c r="G36" s="221"/>
      <c r="H36" s="221"/>
      <c r="I36" s="221"/>
      <c r="J36" s="221"/>
      <c r="K36" s="221"/>
      <c r="L36" s="221"/>
      <c r="M36" s="221"/>
      <c r="N36" s="221"/>
      <c r="O36" s="221"/>
      <c r="P36" s="221"/>
      <c r="Q36" s="222"/>
      <c r="R36" s="12"/>
    </row>
    <row r="37" spans="2:18">
      <c r="B37" s="223"/>
      <c r="C37" s="224"/>
      <c r="D37" s="224"/>
      <c r="E37" s="224"/>
      <c r="F37" s="224"/>
      <c r="G37" s="224"/>
      <c r="H37" s="224"/>
      <c r="I37" s="224"/>
      <c r="J37" s="224"/>
      <c r="K37" s="224"/>
      <c r="L37" s="224"/>
      <c r="M37" s="224"/>
      <c r="N37" s="224"/>
      <c r="O37" s="224"/>
      <c r="P37" s="224"/>
      <c r="Q37" s="225"/>
      <c r="R37" s="2"/>
    </row>
    <row r="38" spans="2:18" ht="33">
      <c r="B38" s="55" t="s">
        <v>13</v>
      </c>
      <c r="C38" s="3" t="s">
        <v>9</v>
      </c>
      <c r="D38" s="4" t="s">
        <v>34</v>
      </c>
      <c r="E38" s="4" t="s">
        <v>35</v>
      </c>
      <c r="F38" s="4" t="s">
        <v>36</v>
      </c>
      <c r="G38" s="4" t="s">
        <v>37</v>
      </c>
      <c r="H38" s="4" t="s">
        <v>38</v>
      </c>
      <c r="I38" s="11" t="s">
        <v>23</v>
      </c>
      <c r="J38" s="2"/>
      <c r="K38" s="3" t="s">
        <v>13</v>
      </c>
      <c r="L38" s="4" t="s">
        <v>34</v>
      </c>
      <c r="M38" s="4" t="s">
        <v>35</v>
      </c>
      <c r="N38" s="4" t="s">
        <v>36</v>
      </c>
      <c r="O38" s="4" t="s">
        <v>37</v>
      </c>
      <c r="P38" s="4" t="s">
        <v>38</v>
      </c>
      <c r="Q38" s="67" t="s">
        <v>23</v>
      </c>
      <c r="R38" s="2"/>
    </row>
    <row r="39" spans="2:18" ht="17.25" thickBot="1">
      <c r="B39" s="79" t="s">
        <v>22</v>
      </c>
      <c r="C39" s="59">
        <v>929</v>
      </c>
      <c r="D39" s="59">
        <v>177</v>
      </c>
      <c r="E39" s="59">
        <v>161</v>
      </c>
      <c r="F39" s="59">
        <v>255</v>
      </c>
      <c r="G39" s="59">
        <v>198</v>
      </c>
      <c r="H39" s="59">
        <v>35</v>
      </c>
      <c r="I39" s="59">
        <v>92</v>
      </c>
      <c r="J39" s="80"/>
      <c r="K39" s="59" t="s">
        <v>22</v>
      </c>
      <c r="L39" s="63">
        <f t="shared" ref="L39:Q39" si="3">D39/$C$39</f>
        <v>0.19052744886975242</v>
      </c>
      <c r="M39" s="63">
        <f t="shared" si="3"/>
        <v>0.17330462863293863</v>
      </c>
      <c r="N39" s="63">
        <f t="shared" si="3"/>
        <v>0.27448869752421962</v>
      </c>
      <c r="O39" s="63">
        <f t="shared" si="3"/>
        <v>0.2131324004305705</v>
      </c>
      <c r="P39" s="63">
        <f t="shared" si="3"/>
        <v>3.7674919268030141E-2</v>
      </c>
      <c r="Q39" s="64">
        <f t="shared" si="3"/>
        <v>9.903121636167922E-2</v>
      </c>
      <c r="R39" s="83"/>
    </row>
    <row r="40" spans="2:18">
      <c r="B40" s="17"/>
      <c r="C40" s="17"/>
      <c r="D40" s="17"/>
      <c r="E40" s="17"/>
      <c r="F40" s="17"/>
      <c r="G40" s="17"/>
      <c r="H40" s="17"/>
      <c r="I40" s="17"/>
      <c r="L40" s="17"/>
      <c r="M40" s="15"/>
      <c r="N40" s="15"/>
      <c r="O40" s="15"/>
      <c r="P40" s="15"/>
      <c r="Q40" s="15"/>
      <c r="R40" s="15"/>
    </row>
    <row r="41" spans="2:18">
      <c r="B41" s="17"/>
      <c r="C41" s="17"/>
      <c r="D41" s="17"/>
      <c r="E41" s="17"/>
      <c r="F41" s="17"/>
      <c r="G41" s="17"/>
      <c r="H41" s="17"/>
      <c r="I41" s="17"/>
      <c r="L41" s="17"/>
      <c r="M41" s="15"/>
      <c r="N41" s="15"/>
      <c r="O41" s="15"/>
      <c r="P41" s="15"/>
      <c r="Q41" s="15"/>
      <c r="R41" s="15"/>
    </row>
    <row r="42" spans="2:18">
      <c r="B42" s="17"/>
      <c r="C42" s="17"/>
      <c r="D42" s="17"/>
      <c r="E42" s="17"/>
      <c r="F42" s="17"/>
      <c r="G42" s="17"/>
      <c r="H42" s="17"/>
      <c r="I42" s="17"/>
      <c r="L42" s="17"/>
      <c r="M42" s="15"/>
      <c r="N42" s="15"/>
      <c r="O42" s="15"/>
      <c r="P42" s="15"/>
      <c r="Q42" s="15"/>
      <c r="R42" s="15"/>
    </row>
    <row r="43" spans="2:18">
      <c r="B43" s="17"/>
      <c r="C43" s="17"/>
      <c r="D43" s="17"/>
      <c r="E43" s="17"/>
      <c r="F43" s="17"/>
      <c r="G43" s="17"/>
      <c r="H43" s="17"/>
      <c r="I43" s="17"/>
      <c r="L43" s="17"/>
      <c r="M43" s="15"/>
      <c r="N43" s="15"/>
      <c r="O43" s="15"/>
      <c r="P43" s="15"/>
      <c r="Q43" s="15"/>
      <c r="R43" s="15"/>
    </row>
    <row r="44" spans="2:18">
      <c r="B44" s="17"/>
      <c r="C44" s="17"/>
      <c r="D44" s="17"/>
      <c r="E44" s="17"/>
      <c r="F44" s="17"/>
      <c r="G44" s="17"/>
      <c r="H44" s="17"/>
      <c r="I44" s="17"/>
      <c r="L44" s="17"/>
      <c r="M44" s="15"/>
      <c r="N44" s="15"/>
      <c r="O44" s="15"/>
      <c r="P44" s="15"/>
      <c r="Q44" s="15"/>
      <c r="R44" s="15"/>
    </row>
    <row r="48" spans="2:18">
      <c r="B48" s="17"/>
      <c r="C48" s="17"/>
      <c r="D48" s="2"/>
      <c r="E48" s="2"/>
      <c r="F48" s="2"/>
      <c r="G48" s="2"/>
      <c r="H48" s="2"/>
      <c r="I48" s="2"/>
      <c r="J48" s="2"/>
      <c r="K48" s="2"/>
      <c r="L48" s="2"/>
    </row>
    <row r="49" spans="2:108" ht="17.25" thickBot="1"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T49" s="17"/>
      <c r="CU49" s="17"/>
      <c r="CV49" s="17"/>
      <c r="CW49" s="17"/>
      <c r="CX49" s="17"/>
      <c r="CY49" s="17"/>
      <c r="CZ49" s="17"/>
      <c r="DA49" s="17"/>
      <c r="DB49" s="17"/>
      <c r="DC49" s="17"/>
      <c r="DD49" s="17"/>
    </row>
    <row r="50" spans="2:108" ht="16.5" customHeight="1">
      <c r="B50" s="220" t="s">
        <v>112</v>
      </c>
      <c r="C50" s="221"/>
      <c r="D50" s="221"/>
      <c r="E50" s="221"/>
      <c r="F50" s="221"/>
      <c r="G50" s="221"/>
      <c r="H50" s="221"/>
      <c r="I50" s="221"/>
      <c r="J50" s="221"/>
      <c r="K50" s="221"/>
      <c r="L50" s="221"/>
      <c r="M50" s="221"/>
      <c r="N50" s="221"/>
      <c r="O50" s="222"/>
    </row>
    <row r="51" spans="2:108">
      <c r="B51" s="223"/>
      <c r="C51" s="224"/>
      <c r="D51" s="224"/>
      <c r="E51" s="224"/>
      <c r="F51" s="224"/>
      <c r="G51" s="224"/>
      <c r="H51" s="224"/>
      <c r="I51" s="224"/>
      <c r="J51" s="224"/>
      <c r="K51" s="224"/>
      <c r="L51" s="224"/>
      <c r="M51" s="224"/>
      <c r="N51" s="224"/>
      <c r="O51" s="225"/>
      <c r="R51" s="12"/>
      <c r="S51" s="12"/>
      <c r="T51" s="12"/>
      <c r="U51" s="12"/>
      <c r="V51" s="12"/>
      <c r="W51" s="12"/>
    </row>
    <row r="52" spans="2:108" ht="66">
      <c r="B52" s="55" t="s">
        <v>13</v>
      </c>
      <c r="C52" s="3" t="s">
        <v>9</v>
      </c>
      <c r="D52" s="4" t="s">
        <v>82</v>
      </c>
      <c r="E52" s="4" t="s">
        <v>83</v>
      </c>
      <c r="F52" s="4" t="s">
        <v>84</v>
      </c>
      <c r="G52" s="4" t="s">
        <v>85</v>
      </c>
      <c r="H52" s="4" t="s">
        <v>69</v>
      </c>
      <c r="I52" s="24"/>
      <c r="J52" s="3" t="s">
        <v>13</v>
      </c>
      <c r="K52" s="4" t="s">
        <v>82</v>
      </c>
      <c r="L52" s="4" t="s">
        <v>83</v>
      </c>
      <c r="M52" s="4" t="s">
        <v>84</v>
      </c>
      <c r="N52" s="4" t="s">
        <v>85</v>
      </c>
      <c r="O52" s="61" t="s">
        <v>69</v>
      </c>
      <c r="R52" s="13"/>
      <c r="S52" s="13"/>
      <c r="T52" s="24"/>
      <c r="U52" s="24"/>
      <c r="V52" s="25"/>
      <c r="W52" s="24"/>
    </row>
    <row r="53" spans="2:108" ht="17.25" thickBot="1">
      <c r="B53" s="79" t="s">
        <v>22</v>
      </c>
      <c r="C53" s="59">
        <v>929</v>
      </c>
      <c r="D53" s="59">
        <v>234</v>
      </c>
      <c r="E53" s="59">
        <v>216</v>
      </c>
      <c r="F53" s="59">
        <v>326</v>
      </c>
      <c r="G53" s="59">
        <v>41</v>
      </c>
      <c r="H53" s="59">
        <v>91</v>
      </c>
      <c r="I53" s="81"/>
      <c r="J53" s="59" t="s">
        <v>22</v>
      </c>
      <c r="K53" s="63">
        <f>D53/$C$53</f>
        <v>0.25188374596340152</v>
      </c>
      <c r="L53" s="63">
        <f>E53/$C$53</f>
        <v>0.23250807319698599</v>
      </c>
      <c r="M53" s="63">
        <f>F53/$C$53</f>
        <v>0.35091496232508074</v>
      </c>
      <c r="N53" s="63">
        <f>G53/$C$53</f>
        <v>4.4133476856835309E-2</v>
      </c>
      <c r="O53" s="64">
        <f>H53/$C$53</f>
        <v>9.7954790096878366E-2</v>
      </c>
      <c r="R53" s="15"/>
      <c r="S53" s="15"/>
      <c r="T53" s="15"/>
      <c r="U53" s="15"/>
      <c r="V53" s="15"/>
      <c r="W53" s="15"/>
    </row>
    <row r="61" spans="2:108" ht="17.25" thickBot="1"/>
    <row r="62" spans="2:108">
      <c r="B62" s="211" t="s">
        <v>113</v>
      </c>
      <c r="C62" s="212"/>
      <c r="D62" s="212"/>
      <c r="E62" s="212"/>
      <c r="F62" s="212"/>
      <c r="G62" s="212"/>
      <c r="H62" s="212"/>
      <c r="I62" s="212"/>
      <c r="J62" s="212"/>
      <c r="K62" s="212"/>
      <c r="L62" s="213"/>
    </row>
    <row r="63" spans="2:108">
      <c r="B63" s="214"/>
      <c r="C63" s="215"/>
      <c r="D63" s="215"/>
      <c r="E63" s="215"/>
      <c r="F63" s="215"/>
      <c r="G63" s="215"/>
      <c r="H63" s="215"/>
      <c r="I63" s="215"/>
      <c r="J63" s="215"/>
      <c r="K63" s="215"/>
      <c r="L63" s="216"/>
    </row>
    <row r="64" spans="2:108" ht="66">
      <c r="B64" s="55" t="s">
        <v>13</v>
      </c>
      <c r="C64" s="3" t="s">
        <v>9</v>
      </c>
      <c r="D64" s="4" t="s">
        <v>117</v>
      </c>
      <c r="E64" s="4" t="s">
        <v>185</v>
      </c>
      <c r="F64" s="4" t="s">
        <v>3</v>
      </c>
      <c r="G64" s="4" t="s">
        <v>16</v>
      </c>
      <c r="H64" s="4" t="s">
        <v>115</v>
      </c>
      <c r="I64" s="4" t="s">
        <v>114</v>
      </c>
      <c r="J64" s="4" t="s">
        <v>6</v>
      </c>
      <c r="K64" s="3" t="s">
        <v>7</v>
      </c>
      <c r="L64" s="56" t="s">
        <v>8</v>
      </c>
    </row>
    <row r="65" spans="2:14" ht="17.25" thickBot="1">
      <c r="B65" s="79" t="s">
        <v>10</v>
      </c>
      <c r="C65" s="59">
        <v>929</v>
      </c>
      <c r="D65" s="59">
        <v>54</v>
      </c>
      <c r="E65" s="59">
        <v>112</v>
      </c>
      <c r="F65" s="59">
        <f>D65+E65</f>
        <v>166</v>
      </c>
      <c r="G65" s="59">
        <v>374</v>
      </c>
      <c r="H65" s="59">
        <v>180</v>
      </c>
      <c r="I65" s="59">
        <v>170</v>
      </c>
      <c r="J65" s="59">
        <f>I65+H65</f>
        <v>350</v>
      </c>
      <c r="K65" s="59">
        <f>(((C65*D65%)+((C65*E65%)*1.25)+((C65*G65%)*2.5)+((C65*H65%)*3.75)+((C65*I65%)*5)))/C65</f>
        <v>26.54</v>
      </c>
      <c r="L65" s="66">
        <f>(K65/5)*100</f>
        <v>530.79999999999995</v>
      </c>
    </row>
    <row r="67" spans="2:14" hidden="1"/>
    <row r="68" spans="2:14" ht="49.5" hidden="1">
      <c r="B68" s="3" t="s">
        <v>13</v>
      </c>
      <c r="C68" s="4" t="s">
        <v>117</v>
      </c>
      <c r="D68" s="4" t="s">
        <v>116</v>
      </c>
      <c r="E68" s="4" t="s">
        <v>4</v>
      </c>
      <c r="F68" s="4" t="s">
        <v>115</v>
      </c>
      <c r="G68" s="4" t="s">
        <v>114</v>
      </c>
      <c r="I68" s="3" t="s">
        <v>13</v>
      </c>
      <c r="J68" s="4" t="s">
        <v>117</v>
      </c>
      <c r="K68" s="4" t="s">
        <v>116</v>
      </c>
      <c r="L68" s="4" t="s">
        <v>4</v>
      </c>
      <c r="M68" s="4" t="s">
        <v>115</v>
      </c>
      <c r="N68" s="4" t="s">
        <v>114</v>
      </c>
    </row>
    <row r="69" spans="2:14" hidden="1">
      <c r="B69" s="6" t="s">
        <v>10</v>
      </c>
      <c r="C69" s="6">
        <f>COUNTIF('학부모-입력대장'!$K$2:$K$1001,"5")</f>
        <v>0</v>
      </c>
      <c r="D69" s="6">
        <f>COUNTIF('학부모-입력대장'!$K$2:$K$1001,"4")</f>
        <v>0</v>
      </c>
      <c r="E69" s="6">
        <f>COUNTIF('학부모-입력대장'!$K$2:$K$1001,"3")</f>
        <v>0</v>
      </c>
      <c r="F69" s="6">
        <f>COUNTIF('학부모-입력대장'!$K$2:$K$1001,"2")</f>
        <v>0</v>
      </c>
      <c r="G69" s="6">
        <f>COUNTIF('학부모-입력대장'!$K$2:$K$1001,"1")</f>
        <v>0</v>
      </c>
      <c r="I69" s="6" t="s">
        <v>10</v>
      </c>
      <c r="J69" s="8">
        <f>C69/$C$65</f>
        <v>0</v>
      </c>
      <c r="K69" s="8">
        <f t="shared" ref="K69:N69" si="4">D69/$C$65</f>
        <v>0</v>
      </c>
      <c r="L69" s="8">
        <f t="shared" si="4"/>
        <v>0</v>
      </c>
      <c r="M69" s="8">
        <f t="shared" si="4"/>
        <v>0</v>
      </c>
      <c r="N69" s="8">
        <f t="shared" si="4"/>
        <v>0</v>
      </c>
    </row>
  </sheetData>
  <mergeCells count="11">
    <mergeCell ref="B2:L3"/>
    <mergeCell ref="B11:L12"/>
    <mergeCell ref="B62:L63"/>
    <mergeCell ref="Z21:AG21"/>
    <mergeCell ref="AH21:AO21"/>
    <mergeCell ref="B25:Q26"/>
    <mergeCell ref="B36:Q37"/>
    <mergeCell ref="B50:O51"/>
    <mergeCell ref="B21:I21"/>
    <mergeCell ref="J21:Q21"/>
    <mergeCell ref="R21:Y21"/>
  </mergeCells>
  <phoneticPr fontId="6" type="noConversion"/>
  <pageMargins left="0.7" right="0.7" top="0.75" bottom="0.75" header="0.3" footer="0.3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7"/>
  <dimension ref="A1:AC4989"/>
  <sheetViews>
    <sheetView workbookViewId="0">
      <selection activeCell="G7" sqref="G7"/>
    </sheetView>
  </sheetViews>
  <sheetFormatPr defaultColWidth="9" defaultRowHeight="16.5"/>
  <cols>
    <col min="1" max="1" width="5.5" style="1" bestFit="1" customWidth="1"/>
    <col min="2" max="2" width="5.5" style="21" bestFit="1" customWidth="1"/>
    <col min="3" max="4" width="4.5" style="21" bestFit="1" customWidth="1"/>
    <col min="5" max="5" width="4.875" style="21" bestFit="1" customWidth="1"/>
    <col min="6" max="6" width="4.875" style="21" customWidth="1"/>
    <col min="7" max="9" width="4.875" style="18" customWidth="1"/>
    <col min="10" max="10" width="4.875" style="17" customWidth="1"/>
    <col min="11" max="11" width="4.875" style="21" bestFit="1" customWidth="1"/>
    <col min="12" max="17" width="5.625" style="17" customWidth="1"/>
    <col min="18" max="18" width="4.875" style="16" bestFit="1" customWidth="1"/>
    <col min="19" max="19" width="5.125" style="21" bestFit="1" customWidth="1"/>
    <col min="20" max="20" width="9" style="16"/>
    <col min="21" max="28" width="9" style="17"/>
    <col min="29" max="29" width="9" style="18"/>
    <col min="30" max="16384" width="9" style="1"/>
  </cols>
  <sheetData>
    <row r="1" spans="1:29">
      <c r="A1" s="19" t="s">
        <v>2</v>
      </c>
      <c r="B1" s="19" t="s">
        <v>0</v>
      </c>
      <c r="C1" s="19" t="s">
        <v>175</v>
      </c>
      <c r="D1" s="19" t="s">
        <v>176</v>
      </c>
      <c r="E1" s="19" t="s">
        <v>178</v>
      </c>
      <c r="F1" s="147" t="s">
        <v>181</v>
      </c>
      <c r="G1" s="148"/>
      <c r="H1" s="148"/>
      <c r="I1" s="148"/>
      <c r="J1" s="148"/>
      <c r="K1" s="19" t="s">
        <v>179</v>
      </c>
      <c r="L1" s="143" t="s">
        <v>182</v>
      </c>
      <c r="M1" s="143"/>
      <c r="N1" s="143"/>
      <c r="O1" s="143"/>
      <c r="P1" s="143"/>
      <c r="Q1" s="143"/>
      <c r="R1" s="10" t="s">
        <v>180</v>
      </c>
      <c r="S1" s="19" t="s">
        <v>183</v>
      </c>
      <c r="T1" s="143" t="s">
        <v>1</v>
      </c>
      <c r="U1" s="143"/>
      <c r="V1" s="143"/>
      <c r="W1" s="143"/>
      <c r="X1" s="143"/>
      <c r="Y1" s="143"/>
      <c r="Z1" s="143"/>
      <c r="AA1" s="143"/>
      <c r="AB1" s="143"/>
      <c r="AC1" s="143"/>
    </row>
    <row r="2" spans="1:29">
      <c r="A2" s="1">
        <v>1</v>
      </c>
      <c r="F2" s="16"/>
      <c r="G2" s="17"/>
      <c r="H2" s="17"/>
      <c r="I2" s="17"/>
      <c r="J2" s="22"/>
      <c r="T2" s="140"/>
      <c r="U2" s="141"/>
      <c r="V2" s="141"/>
      <c r="W2" s="141"/>
      <c r="X2" s="141"/>
      <c r="Y2" s="141"/>
      <c r="Z2" s="141"/>
      <c r="AA2" s="141"/>
      <c r="AB2" s="141"/>
      <c r="AC2" s="142"/>
    </row>
    <row r="3" spans="1:29">
      <c r="A3" s="1">
        <v>2</v>
      </c>
      <c r="F3" s="16"/>
      <c r="G3" s="17"/>
      <c r="H3" s="17"/>
      <c r="I3" s="17"/>
      <c r="J3" s="22"/>
      <c r="T3" s="140"/>
      <c r="U3" s="141"/>
      <c r="V3" s="141"/>
      <c r="W3" s="141"/>
      <c r="X3" s="141"/>
      <c r="Y3" s="141"/>
      <c r="Z3" s="141"/>
      <c r="AA3" s="141"/>
      <c r="AB3" s="141"/>
      <c r="AC3" s="142"/>
    </row>
    <row r="4" spans="1:29">
      <c r="A4" s="1">
        <v>3</v>
      </c>
      <c r="F4" s="16"/>
      <c r="G4" s="17"/>
      <c r="H4" s="17"/>
      <c r="I4" s="17"/>
      <c r="J4" s="22"/>
      <c r="T4" s="140"/>
      <c r="U4" s="141"/>
      <c r="V4" s="141"/>
      <c r="W4" s="141"/>
      <c r="X4" s="141"/>
      <c r="Y4" s="141"/>
      <c r="Z4" s="141"/>
      <c r="AA4" s="141"/>
      <c r="AB4" s="141"/>
      <c r="AC4" s="142"/>
    </row>
    <row r="5" spans="1:29">
      <c r="A5" s="1">
        <v>4</v>
      </c>
      <c r="F5" s="16"/>
      <c r="G5" s="17"/>
      <c r="H5" s="17"/>
      <c r="I5" s="17"/>
      <c r="T5" s="140"/>
      <c r="U5" s="141"/>
      <c r="V5" s="141"/>
      <c r="W5" s="141"/>
      <c r="X5" s="141"/>
      <c r="Y5" s="141"/>
      <c r="Z5" s="141"/>
      <c r="AA5" s="141"/>
      <c r="AB5" s="141"/>
      <c r="AC5" s="142"/>
    </row>
    <row r="6" spans="1:29">
      <c r="A6" s="1">
        <v>5</v>
      </c>
      <c r="F6" s="16"/>
      <c r="G6" s="17"/>
      <c r="H6" s="17"/>
      <c r="I6" s="17"/>
      <c r="T6" s="140"/>
      <c r="U6" s="141"/>
      <c r="V6" s="141"/>
      <c r="W6" s="141"/>
      <c r="X6" s="141"/>
      <c r="Y6" s="141"/>
      <c r="Z6" s="141"/>
      <c r="AA6" s="141"/>
      <c r="AB6" s="141"/>
      <c r="AC6" s="142"/>
    </row>
    <row r="7" spans="1:29">
      <c r="A7" s="1">
        <v>6</v>
      </c>
      <c r="F7" s="16"/>
      <c r="G7" s="17"/>
      <c r="H7" s="23"/>
      <c r="I7" s="17"/>
      <c r="T7" s="140"/>
      <c r="U7" s="141"/>
      <c r="V7" s="141"/>
      <c r="W7" s="141"/>
      <c r="X7" s="141"/>
      <c r="Y7" s="141"/>
      <c r="Z7" s="141"/>
      <c r="AA7" s="141"/>
      <c r="AB7" s="141"/>
      <c r="AC7" s="142"/>
    </row>
    <row r="8" spans="1:29">
      <c r="A8" s="1">
        <v>7</v>
      </c>
      <c r="F8" s="16"/>
      <c r="G8" s="17"/>
      <c r="H8" s="17"/>
      <c r="I8" s="17"/>
      <c r="T8" s="140"/>
      <c r="U8" s="141"/>
      <c r="V8" s="141"/>
      <c r="W8" s="141"/>
      <c r="X8" s="141"/>
      <c r="Y8" s="141"/>
      <c r="Z8" s="141"/>
      <c r="AA8" s="141"/>
      <c r="AB8" s="141"/>
      <c r="AC8" s="142"/>
    </row>
    <row r="9" spans="1:29">
      <c r="A9" s="1">
        <v>8</v>
      </c>
      <c r="F9" s="16"/>
      <c r="G9" s="17"/>
      <c r="H9" s="17"/>
      <c r="I9" s="17"/>
      <c r="T9" s="140"/>
      <c r="U9" s="141"/>
      <c r="V9" s="141"/>
      <c r="W9" s="141"/>
      <c r="X9" s="141"/>
      <c r="Y9" s="141"/>
      <c r="Z9" s="141"/>
      <c r="AA9" s="141"/>
      <c r="AB9" s="141"/>
      <c r="AC9" s="142"/>
    </row>
    <row r="10" spans="1:29">
      <c r="A10" s="1">
        <v>9</v>
      </c>
      <c r="F10" s="16"/>
      <c r="G10" s="17"/>
      <c r="H10" s="17"/>
      <c r="I10" s="17"/>
      <c r="T10" s="140"/>
      <c r="U10" s="141"/>
      <c r="V10" s="141"/>
      <c r="W10" s="141"/>
      <c r="X10" s="141"/>
      <c r="Y10" s="141"/>
      <c r="Z10" s="141"/>
      <c r="AA10" s="141"/>
      <c r="AB10" s="141"/>
      <c r="AC10" s="142"/>
    </row>
    <row r="11" spans="1:29">
      <c r="A11" s="1">
        <v>10</v>
      </c>
      <c r="F11" s="16"/>
      <c r="G11" s="17"/>
      <c r="H11" s="17"/>
      <c r="I11" s="17"/>
      <c r="T11" s="140"/>
      <c r="U11" s="141"/>
      <c r="V11" s="141"/>
      <c r="W11" s="141"/>
      <c r="X11" s="141"/>
      <c r="Y11" s="141"/>
      <c r="Z11" s="141"/>
      <c r="AA11" s="141"/>
      <c r="AB11" s="141"/>
      <c r="AC11" s="142"/>
    </row>
    <row r="12" spans="1:29">
      <c r="A12" s="1">
        <v>11</v>
      </c>
      <c r="F12" s="16"/>
      <c r="G12" s="17"/>
      <c r="H12" s="17"/>
      <c r="I12" s="17"/>
      <c r="T12" s="140"/>
      <c r="U12" s="141"/>
      <c r="V12" s="141"/>
      <c r="W12" s="141"/>
      <c r="X12" s="141"/>
      <c r="Y12" s="141"/>
      <c r="Z12" s="141"/>
      <c r="AA12" s="141"/>
      <c r="AB12" s="141"/>
      <c r="AC12" s="142"/>
    </row>
    <row r="13" spans="1:29">
      <c r="A13" s="1">
        <v>12</v>
      </c>
      <c r="F13" s="16"/>
      <c r="G13" s="17"/>
      <c r="H13" s="17"/>
      <c r="I13" s="17"/>
      <c r="T13" s="140"/>
      <c r="U13" s="141"/>
      <c r="V13" s="141"/>
      <c r="W13" s="141"/>
      <c r="X13" s="141"/>
      <c r="Y13" s="141"/>
      <c r="Z13" s="141"/>
      <c r="AA13" s="141"/>
      <c r="AB13" s="141"/>
      <c r="AC13" s="142"/>
    </row>
    <row r="14" spans="1:29">
      <c r="A14" s="1">
        <v>13</v>
      </c>
      <c r="F14" s="16"/>
      <c r="G14" s="17"/>
      <c r="H14" s="17"/>
      <c r="I14" s="17"/>
      <c r="T14" s="140"/>
      <c r="U14" s="141"/>
      <c r="V14" s="141"/>
      <c r="W14" s="141"/>
      <c r="X14" s="141"/>
      <c r="Y14" s="141"/>
      <c r="Z14" s="141"/>
      <c r="AA14" s="141"/>
      <c r="AB14" s="141"/>
      <c r="AC14" s="142"/>
    </row>
    <row r="15" spans="1:29">
      <c r="A15" s="1">
        <v>14</v>
      </c>
      <c r="F15" s="16"/>
      <c r="G15" s="17"/>
      <c r="H15" s="17"/>
      <c r="I15" s="17"/>
      <c r="T15" s="140"/>
      <c r="U15" s="141"/>
      <c r="V15" s="141"/>
      <c r="W15" s="141"/>
      <c r="X15" s="141"/>
      <c r="Y15" s="141"/>
      <c r="Z15" s="141"/>
      <c r="AA15" s="141"/>
      <c r="AB15" s="141"/>
      <c r="AC15" s="142"/>
    </row>
    <row r="16" spans="1:29">
      <c r="A16" s="1">
        <v>15</v>
      </c>
      <c r="F16" s="16"/>
      <c r="G16" s="17"/>
      <c r="H16" s="17"/>
      <c r="I16" s="17"/>
      <c r="T16" s="140"/>
      <c r="U16" s="141"/>
      <c r="V16" s="141"/>
      <c r="W16" s="141"/>
      <c r="X16" s="141"/>
      <c r="Y16" s="141"/>
      <c r="Z16" s="141"/>
      <c r="AA16" s="141"/>
      <c r="AB16" s="141"/>
      <c r="AC16" s="142"/>
    </row>
    <row r="17" spans="1:29">
      <c r="A17" s="1">
        <v>16</v>
      </c>
      <c r="F17" s="16"/>
      <c r="G17" s="17"/>
      <c r="H17" s="17"/>
      <c r="I17" s="17"/>
      <c r="T17" s="140"/>
      <c r="U17" s="141"/>
      <c r="V17" s="141"/>
      <c r="W17" s="141"/>
      <c r="X17" s="141"/>
      <c r="Y17" s="141"/>
      <c r="Z17" s="141"/>
      <c r="AA17" s="141"/>
      <c r="AB17" s="141"/>
      <c r="AC17" s="142"/>
    </row>
    <row r="18" spans="1:29">
      <c r="A18" s="1">
        <v>17</v>
      </c>
      <c r="F18" s="16"/>
      <c r="G18" s="17"/>
      <c r="H18" s="17"/>
      <c r="I18" s="17"/>
      <c r="T18" s="140"/>
      <c r="U18" s="141"/>
      <c r="V18" s="141"/>
      <c r="W18" s="141"/>
      <c r="X18" s="141"/>
      <c r="Y18" s="141"/>
      <c r="Z18" s="141"/>
      <c r="AA18" s="141"/>
      <c r="AB18" s="141"/>
      <c r="AC18" s="142"/>
    </row>
    <row r="19" spans="1:29">
      <c r="A19" s="1">
        <v>18</v>
      </c>
      <c r="F19" s="16"/>
      <c r="G19" s="17"/>
      <c r="H19" s="17"/>
      <c r="I19" s="17"/>
      <c r="T19" s="140"/>
      <c r="U19" s="141"/>
      <c r="V19" s="141"/>
      <c r="W19" s="141"/>
      <c r="X19" s="141"/>
      <c r="Y19" s="141"/>
      <c r="Z19" s="141"/>
      <c r="AA19" s="141"/>
      <c r="AB19" s="141"/>
      <c r="AC19" s="142"/>
    </row>
    <row r="20" spans="1:29">
      <c r="A20" s="1">
        <v>19</v>
      </c>
      <c r="F20" s="16"/>
      <c r="G20" s="17"/>
      <c r="H20" s="17"/>
      <c r="I20" s="17"/>
      <c r="T20" s="140"/>
      <c r="U20" s="141"/>
      <c r="V20" s="141"/>
      <c r="W20" s="141"/>
      <c r="X20" s="141"/>
      <c r="Y20" s="141"/>
      <c r="Z20" s="141"/>
      <c r="AA20" s="141"/>
      <c r="AB20" s="141"/>
      <c r="AC20" s="142"/>
    </row>
    <row r="21" spans="1:29">
      <c r="A21" s="1">
        <v>20</v>
      </c>
      <c r="F21" s="16"/>
      <c r="G21" s="17"/>
      <c r="H21" s="17"/>
      <c r="I21" s="17"/>
      <c r="T21" s="140"/>
      <c r="U21" s="141"/>
      <c r="V21" s="141"/>
      <c r="W21" s="141"/>
      <c r="X21" s="141"/>
      <c r="Y21" s="141"/>
      <c r="Z21" s="141"/>
      <c r="AA21" s="141"/>
      <c r="AB21" s="141"/>
      <c r="AC21" s="142"/>
    </row>
    <row r="22" spans="1:29">
      <c r="A22" s="1">
        <v>21</v>
      </c>
      <c r="F22" s="16"/>
      <c r="G22" s="17"/>
      <c r="H22" s="17"/>
      <c r="I22" s="17"/>
      <c r="T22" s="140"/>
      <c r="U22" s="141"/>
      <c r="V22" s="141"/>
      <c r="W22" s="141"/>
      <c r="X22" s="141"/>
      <c r="Y22" s="141"/>
      <c r="Z22" s="141"/>
      <c r="AA22" s="141"/>
      <c r="AB22" s="141"/>
      <c r="AC22" s="142"/>
    </row>
    <row r="23" spans="1:29">
      <c r="A23" s="1">
        <v>22</v>
      </c>
      <c r="F23" s="16"/>
      <c r="G23" s="17"/>
      <c r="H23" s="17"/>
      <c r="I23" s="17"/>
      <c r="T23" s="140"/>
      <c r="U23" s="141"/>
      <c r="V23" s="141"/>
      <c r="W23" s="141"/>
      <c r="X23" s="141"/>
      <c r="Y23" s="141"/>
      <c r="Z23" s="141"/>
      <c r="AA23" s="141"/>
      <c r="AB23" s="141"/>
      <c r="AC23" s="142"/>
    </row>
    <row r="24" spans="1:29">
      <c r="A24" s="1">
        <v>23</v>
      </c>
      <c r="F24" s="16"/>
      <c r="G24" s="17"/>
      <c r="H24" s="17"/>
      <c r="I24" s="17"/>
      <c r="T24" s="140"/>
      <c r="U24" s="141"/>
      <c r="V24" s="141"/>
      <c r="W24" s="141"/>
      <c r="X24" s="141"/>
      <c r="Y24" s="141"/>
      <c r="Z24" s="141"/>
      <c r="AA24" s="141"/>
      <c r="AB24" s="141"/>
      <c r="AC24" s="142"/>
    </row>
    <row r="25" spans="1:29">
      <c r="A25" s="1">
        <v>24</v>
      </c>
      <c r="F25" s="16"/>
      <c r="G25" s="17"/>
      <c r="H25" s="17"/>
      <c r="I25" s="17"/>
      <c r="T25" s="140"/>
      <c r="U25" s="141"/>
      <c r="V25" s="141"/>
      <c r="W25" s="141"/>
      <c r="X25" s="141"/>
      <c r="Y25" s="141"/>
      <c r="Z25" s="141"/>
      <c r="AA25" s="141"/>
      <c r="AB25" s="141"/>
      <c r="AC25" s="142"/>
    </row>
    <row r="26" spans="1:29">
      <c r="A26" s="1">
        <v>25</v>
      </c>
      <c r="F26" s="16"/>
      <c r="G26" s="17"/>
      <c r="H26" s="17"/>
      <c r="I26" s="17"/>
      <c r="T26" s="140"/>
      <c r="U26" s="141"/>
      <c r="V26" s="141"/>
      <c r="W26" s="141"/>
      <c r="X26" s="141"/>
      <c r="Y26" s="141"/>
      <c r="Z26" s="141"/>
      <c r="AA26" s="141"/>
      <c r="AB26" s="141"/>
      <c r="AC26" s="142"/>
    </row>
    <row r="27" spans="1:29">
      <c r="A27" s="1">
        <v>26</v>
      </c>
      <c r="F27" s="16"/>
      <c r="G27" s="17"/>
      <c r="H27" s="17"/>
      <c r="I27" s="17"/>
      <c r="T27" s="140"/>
      <c r="U27" s="141"/>
      <c r="V27" s="141"/>
      <c r="W27" s="141"/>
      <c r="X27" s="141"/>
      <c r="Y27" s="141"/>
      <c r="Z27" s="141"/>
      <c r="AA27" s="141"/>
      <c r="AB27" s="141"/>
      <c r="AC27" s="142"/>
    </row>
    <row r="28" spans="1:29">
      <c r="A28" s="1">
        <v>27</v>
      </c>
      <c r="F28" s="16"/>
      <c r="G28" s="17"/>
      <c r="H28" s="17"/>
      <c r="I28" s="17"/>
      <c r="T28" s="140"/>
      <c r="U28" s="141"/>
      <c r="V28" s="141"/>
      <c r="W28" s="141"/>
      <c r="X28" s="141"/>
      <c r="Y28" s="141"/>
      <c r="Z28" s="141"/>
      <c r="AA28" s="141"/>
      <c r="AB28" s="141"/>
      <c r="AC28" s="142"/>
    </row>
    <row r="29" spans="1:29">
      <c r="A29" s="1">
        <v>28</v>
      </c>
      <c r="F29" s="16"/>
      <c r="G29" s="17"/>
      <c r="H29" s="17"/>
      <c r="I29" s="17"/>
      <c r="T29" s="140"/>
      <c r="U29" s="141"/>
      <c r="V29" s="141"/>
      <c r="W29" s="141"/>
      <c r="X29" s="141"/>
      <c r="Y29" s="141"/>
      <c r="Z29" s="141"/>
      <c r="AA29" s="141"/>
      <c r="AB29" s="141"/>
      <c r="AC29" s="142"/>
    </row>
    <row r="30" spans="1:29">
      <c r="A30" s="1">
        <v>29</v>
      </c>
      <c r="F30" s="16"/>
      <c r="G30" s="17"/>
      <c r="H30" s="17"/>
      <c r="I30" s="17"/>
      <c r="T30" s="140"/>
      <c r="U30" s="141"/>
      <c r="V30" s="141"/>
      <c r="W30" s="141"/>
      <c r="X30" s="141"/>
      <c r="Y30" s="141"/>
      <c r="Z30" s="141"/>
      <c r="AA30" s="141"/>
      <c r="AB30" s="141"/>
      <c r="AC30" s="142"/>
    </row>
    <row r="31" spans="1:29">
      <c r="A31" s="1">
        <v>30</v>
      </c>
      <c r="F31" s="16"/>
      <c r="G31" s="17"/>
      <c r="H31" s="17"/>
      <c r="I31" s="17"/>
      <c r="T31" s="140"/>
      <c r="U31" s="141"/>
      <c r="V31" s="141"/>
      <c r="W31" s="141"/>
      <c r="X31" s="141"/>
      <c r="Y31" s="141"/>
      <c r="Z31" s="141"/>
      <c r="AA31" s="141"/>
      <c r="AB31" s="141"/>
      <c r="AC31" s="142"/>
    </row>
    <row r="32" spans="1:29">
      <c r="A32" s="1">
        <v>31</v>
      </c>
      <c r="F32" s="16"/>
      <c r="G32" s="17"/>
      <c r="H32" s="17"/>
      <c r="I32" s="17"/>
      <c r="T32" s="140"/>
      <c r="U32" s="141"/>
      <c r="V32" s="141"/>
      <c r="W32" s="141"/>
      <c r="X32" s="141"/>
      <c r="Y32" s="141"/>
      <c r="Z32" s="141"/>
      <c r="AA32" s="141"/>
      <c r="AB32" s="141"/>
      <c r="AC32" s="142"/>
    </row>
    <row r="33" spans="1:29">
      <c r="A33" s="1">
        <v>32</v>
      </c>
      <c r="F33" s="16"/>
      <c r="G33" s="17"/>
      <c r="H33" s="17"/>
      <c r="I33" s="17"/>
      <c r="T33" s="140"/>
      <c r="U33" s="141"/>
      <c r="V33" s="141"/>
      <c r="W33" s="141"/>
      <c r="X33" s="141"/>
      <c r="Y33" s="141"/>
      <c r="Z33" s="141"/>
      <c r="AA33" s="141"/>
      <c r="AB33" s="141"/>
      <c r="AC33" s="142"/>
    </row>
    <row r="34" spans="1:29">
      <c r="A34" s="1">
        <v>33</v>
      </c>
      <c r="F34" s="16"/>
      <c r="G34" s="17"/>
      <c r="H34" s="17"/>
      <c r="I34" s="17"/>
      <c r="T34" s="140"/>
      <c r="U34" s="141"/>
      <c r="V34" s="141"/>
      <c r="W34" s="141"/>
      <c r="X34" s="141"/>
      <c r="Y34" s="141"/>
      <c r="Z34" s="141"/>
      <c r="AA34" s="141"/>
      <c r="AB34" s="141"/>
      <c r="AC34" s="142"/>
    </row>
    <row r="35" spans="1:29">
      <c r="A35" s="1">
        <v>34</v>
      </c>
      <c r="F35" s="16"/>
      <c r="G35" s="17"/>
      <c r="H35" s="17"/>
      <c r="I35" s="17"/>
      <c r="T35" s="140"/>
      <c r="U35" s="141"/>
      <c r="V35" s="141"/>
      <c r="W35" s="141"/>
      <c r="X35" s="141"/>
      <c r="Y35" s="141"/>
      <c r="Z35" s="141"/>
      <c r="AA35" s="141"/>
      <c r="AB35" s="141"/>
      <c r="AC35" s="142"/>
    </row>
    <row r="36" spans="1:29">
      <c r="A36" s="1">
        <v>35</v>
      </c>
      <c r="F36" s="16"/>
      <c r="G36" s="17"/>
      <c r="H36" s="17"/>
      <c r="I36" s="17"/>
      <c r="T36" s="140"/>
      <c r="U36" s="141"/>
      <c r="V36" s="141"/>
      <c r="W36" s="141"/>
      <c r="X36" s="141"/>
      <c r="Y36" s="141"/>
      <c r="Z36" s="141"/>
      <c r="AA36" s="141"/>
      <c r="AB36" s="141"/>
      <c r="AC36" s="142"/>
    </row>
    <row r="37" spans="1:29">
      <c r="A37" s="1">
        <v>36</v>
      </c>
      <c r="F37" s="16"/>
      <c r="G37" s="17"/>
      <c r="H37" s="17"/>
      <c r="I37" s="17"/>
      <c r="T37" s="140"/>
      <c r="U37" s="141"/>
      <c r="V37" s="141"/>
      <c r="W37" s="141"/>
      <c r="X37" s="141"/>
      <c r="Y37" s="141"/>
      <c r="Z37" s="141"/>
      <c r="AA37" s="141"/>
      <c r="AB37" s="141"/>
      <c r="AC37" s="142"/>
    </row>
    <row r="38" spans="1:29">
      <c r="A38" s="1">
        <v>37</v>
      </c>
      <c r="F38" s="16"/>
      <c r="G38" s="17"/>
      <c r="H38" s="17"/>
      <c r="I38" s="17"/>
      <c r="T38" s="140"/>
      <c r="U38" s="141"/>
      <c r="V38" s="141"/>
      <c r="W38" s="141"/>
      <c r="X38" s="141"/>
      <c r="Y38" s="141"/>
      <c r="Z38" s="141"/>
      <c r="AA38" s="141"/>
      <c r="AB38" s="141"/>
      <c r="AC38" s="142"/>
    </row>
    <row r="39" spans="1:29">
      <c r="A39" s="1">
        <v>38</v>
      </c>
      <c r="F39" s="16"/>
      <c r="G39" s="17"/>
      <c r="H39" s="17"/>
      <c r="I39" s="17"/>
      <c r="T39" s="140"/>
      <c r="U39" s="141"/>
      <c r="V39" s="141"/>
      <c r="W39" s="141"/>
      <c r="X39" s="141"/>
      <c r="Y39" s="141"/>
      <c r="Z39" s="141"/>
      <c r="AA39" s="141"/>
      <c r="AB39" s="141"/>
      <c r="AC39" s="142"/>
    </row>
    <row r="40" spans="1:29">
      <c r="A40" s="1">
        <v>39</v>
      </c>
      <c r="F40" s="16"/>
      <c r="G40" s="17"/>
      <c r="H40" s="17"/>
      <c r="I40" s="17"/>
      <c r="T40" s="140"/>
      <c r="U40" s="141"/>
      <c r="V40" s="141"/>
      <c r="W40" s="141"/>
      <c r="X40" s="141"/>
      <c r="Y40" s="141"/>
      <c r="Z40" s="141"/>
      <c r="AA40" s="141"/>
      <c r="AB40" s="141"/>
      <c r="AC40" s="142"/>
    </row>
    <row r="41" spans="1:29">
      <c r="A41" s="1">
        <v>40</v>
      </c>
      <c r="F41" s="16"/>
      <c r="G41" s="17"/>
      <c r="H41" s="17"/>
      <c r="I41" s="17"/>
      <c r="T41" s="140"/>
      <c r="U41" s="141"/>
      <c r="V41" s="141"/>
      <c r="W41" s="141"/>
      <c r="X41" s="141"/>
      <c r="Y41" s="141"/>
      <c r="Z41" s="141"/>
      <c r="AA41" s="141"/>
      <c r="AB41" s="141"/>
      <c r="AC41" s="142"/>
    </row>
    <row r="42" spans="1:29">
      <c r="A42" s="1">
        <v>41</v>
      </c>
      <c r="F42" s="16"/>
      <c r="G42" s="17"/>
      <c r="H42" s="17"/>
      <c r="I42" s="17"/>
      <c r="T42" s="140"/>
      <c r="U42" s="141"/>
      <c r="V42" s="141"/>
      <c r="W42" s="141"/>
      <c r="X42" s="141"/>
      <c r="Y42" s="141"/>
      <c r="Z42" s="141"/>
      <c r="AA42" s="141"/>
      <c r="AB42" s="141"/>
      <c r="AC42" s="142"/>
    </row>
    <row r="43" spans="1:29">
      <c r="A43" s="1">
        <v>42</v>
      </c>
      <c r="F43" s="16"/>
      <c r="G43" s="17"/>
      <c r="H43" s="17"/>
      <c r="I43" s="17"/>
      <c r="T43" s="140"/>
      <c r="U43" s="141"/>
      <c r="V43" s="141"/>
      <c r="W43" s="141"/>
      <c r="X43" s="141"/>
      <c r="Y43" s="141"/>
      <c r="Z43" s="141"/>
      <c r="AA43" s="141"/>
      <c r="AB43" s="141"/>
      <c r="AC43" s="142"/>
    </row>
    <row r="44" spans="1:29">
      <c r="A44" s="1">
        <v>43</v>
      </c>
      <c r="F44" s="16"/>
      <c r="G44" s="17"/>
      <c r="H44" s="17"/>
      <c r="I44" s="17"/>
      <c r="T44" s="140"/>
      <c r="U44" s="141"/>
      <c r="V44" s="141"/>
      <c r="W44" s="141"/>
      <c r="X44" s="141"/>
      <c r="Y44" s="141"/>
      <c r="Z44" s="141"/>
      <c r="AA44" s="141"/>
      <c r="AB44" s="141"/>
      <c r="AC44" s="142"/>
    </row>
    <row r="45" spans="1:29">
      <c r="A45" s="1">
        <v>44</v>
      </c>
      <c r="F45" s="16"/>
      <c r="G45" s="17"/>
      <c r="H45" s="17"/>
      <c r="I45" s="17"/>
      <c r="T45" s="140"/>
      <c r="U45" s="141"/>
      <c r="V45" s="141"/>
      <c r="W45" s="141"/>
      <c r="X45" s="141"/>
      <c r="Y45" s="141"/>
      <c r="Z45" s="141"/>
      <c r="AA45" s="141"/>
      <c r="AB45" s="141"/>
      <c r="AC45" s="142"/>
    </row>
    <row r="46" spans="1:29">
      <c r="A46" s="1">
        <v>45</v>
      </c>
      <c r="F46" s="16"/>
      <c r="G46" s="17"/>
      <c r="H46" s="17"/>
      <c r="I46" s="17"/>
      <c r="T46" s="140"/>
      <c r="U46" s="141"/>
      <c r="V46" s="141"/>
      <c r="W46" s="141"/>
      <c r="X46" s="141"/>
      <c r="Y46" s="141"/>
      <c r="Z46" s="141"/>
      <c r="AA46" s="141"/>
      <c r="AB46" s="141"/>
      <c r="AC46" s="142"/>
    </row>
    <row r="47" spans="1:29">
      <c r="A47" s="1">
        <v>46</v>
      </c>
      <c r="F47" s="16"/>
      <c r="G47" s="17"/>
      <c r="H47" s="17"/>
      <c r="I47" s="17"/>
      <c r="T47" s="140"/>
      <c r="U47" s="141"/>
      <c r="V47" s="141"/>
      <c r="W47" s="141"/>
      <c r="X47" s="141"/>
      <c r="Y47" s="141"/>
      <c r="Z47" s="141"/>
      <c r="AA47" s="141"/>
      <c r="AB47" s="141"/>
      <c r="AC47" s="142"/>
    </row>
    <row r="48" spans="1:29">
      <c r="A48" s="1">
        <v>47</v>
      </c>
      <c r="F48" s="16"/>
      <c r="G48" s="17"/>
      <c r="H48" s="17"/>
      <c r="I48" s="17"/>
      <c r="T48" s="140"/>
      <c r="U48" s="141"/>
      <c r="V48" s="141"/>
      <c r="W48" s="141"/>
      <c r="X48" s="141"/>
      <c r="Y48" s="141"/>
      <c r="Z48" s="141"/>
      <c r="AA48" s="141"/>
      <c r="AB48" s="141"/>
      <c r="AC48" s="142"/>
    </row>
    <row r="49" spans="1:29">
      <c r="A49" s="1">
        <v>48</v>
      </c>
      <c r="F49" s="16"/>
      <c r="G49" s="17"/>
      <c r="H49" s="17"/>
      <c r="I49" s="17"/>
      <c r="T49" s="140"/>
      <c r="U49" s="141"/>
      <c r="V49" s="141"/>
      <c r="W49" s="141"/>
      <c r="X49" s="141"/>
      <c r="Y49" s="141"/>
      <c r="Z49" s="141"/>
      <c r="AA49" s="141"/>
      <c r="AB49" s="141"/>
      <c r="AC49" s="142"/>
    </row>
    <row r="50" spans="1:29">
      <c r="A50" s="1">
        <v>49</v>
      </c>
      <c r="F50" s="16"/>
      <c r="G50" s="17"/>
      <c r="H50" s="17"/>
      <c r="I50" s="17"/>
      <c r="T50" s="140"/>
      <c r="U50" s="141"/>
      <c r="V50" s="141"/>
      <c r="W50" s="141"/>
      <c r="X50" s="141"/>
      <c r="Y50" s="141"/>
      <c r="Z50" s="141"/>
      <c r="AA50" s="141"/>
      <c r="AB50" s="141"/>
      <c r="AC50" s="142"/>
    </row>
    <row r="51" spans="1:29">
      <c r="A51" s="1">
        <v>50</v>
      </c>
      <c r="F51" s="16"/>
      <c r="G51" s="17"/>
      <c r="H51" s="17"/>
      <c r="I51" s="17"/>
      <c r="T51" s="140"/>
      <c r="U51" s="141"/>
      <c r="V51" s="141"/>
      <c r="W51" s="141"/>
      <c r="X51" s="141"/>
      <c r="Y51" s="141"/>
      <c r="Z51" s="141"/>
      <c r="AA51" s="141"/>
      <c r="AB51" s="141"/>
      <c r="AC51" s="142"/>
    </row>
    <row r="52" spans="1:29">
      <c r="A52" s="1">
        <v>51</v>
      </c>
      <c r="F52" s="16"/>
      <c r="G52" s="17"/>
      <c r="H52" s="17"/>
      <c r="I52" s="17"/>
      <c r="T52" s="140"/>
      <c r="U52" s="141"/>
      <c r="V52" s="141"/>
      <c r="W52" s="141"/>
      <c r="X52" s="141"/>
      <c r="Y52" s="141"/>
      <c r="Z52" s="141"/>
      <c r="AA52" s="141"/>
      <c r="AB52" s="141"/>
      <c r="AC52" s="142"/>
    </row>
    <row r="53" spans="1:29">
      <c r="A53" s="1">
        <v>52</v>
      </c>
      <c r="F53" s="16"/>
      <c r="G53" s="17"/>
      <c r="H53" s="17"/>
      <c r="I53" s="17"/>
      <c r="T53" s="140"/>
      <c r="U53" s="141"/>
      <c r="V53" s="141"/>
      <c r="W53" s="141"/>
      <c r="X53" s="141"/>
      <c r="Y53" s="141"/>
      <c r="Z53" s="141"/>
      <c r="AA53" s="141"/>
      <c r="AB53" s="141"/>
      <c r="AC53" s="142"/>
    </row>
    <row r="54" spans="1:29">
      <c r="A54" s="1">
        <v>53</v>
      </c>
      <c r="F54" s="16"/>
      <c r="G54" s="17"/>
      <c r="H54" s="17"/>
      <c r="I54" s="17"/>
      <c r="T54" s="140"/>
      <c r="U54" s="141"/>
      <c r="V54" s="141"/>
      <c r="W54" s="141"/>
      <c r="X54" s="141"/>
      <c r="Y54" s="141"/>
      <c r="Z54" s="141"/>
      <c r="AA54" s="141"/>
      <c r="AB54" s="141"/>
      <c r="AC54" s="142"/>
    </row>
    <row r="55" spans="1:29">
      <c r="A55" s="1">
        <v>54</v>
      </c>
      <c r="F55" s="16"/>
      <c r="G55" s="17"/>
      <c r="H55" s="17"/>
      <c r="I55" s="17"/>
      <c r="T55" s="140"/>
      <c r="U55" s="141"/>
      <c r="V55" s="141"/>
      <c r="W55" s="141"/>
      <c r="X55" s="141"/>
      <c r="Y55" s="141"/>
      <c r="Z55" s="141"/>
      <c r="AA55" s="141"/>
      <c r="AB55" s="141"/>
      <c r="AC55" s="142"/>
    </row>
    <row r="56" spans="1:29">
      <c r="A56" s="1">
        <v>55</v>
      </c>
      <c r="F56" s="16"/>
      <c r="G56" s="17"/>
      <c r="H56" s="17"/>
      <c r="I56" s="17"/>
      <c r="T56" s="140"/>
      <c r="U56" s="141"/>
      <c r="V56" s="141"/>
      <c r="W56" s="141"/>
      <c r="X56" s="141"/>
      <c r="Y56" s="141"/>
      <c r="Z56" s="141"/>
      <c r="AA56" s="141"/>
      <c r="AB56" s="141"/>
      <c r="AC56" s="142"/>
    </row>
    <row r="57" spans="1:29">
      <c r="A57" s="1">
        <v>56</v>
      </c>
      <c r="F57" s="16"/>
      <c r="G57" s="17"/>
      <c r="H57" s="17"/>
      <c r="I57" s="17"/>
      <c r="T57" s="140"/>
      <c r="U57" s="141"/>
      <c r="V57" s="141"/>
      <c r="W57" s="141"/>
      <c r="X57" s="141"/>
      <c r="Y57" s="141"/>
      <c r="Z57" s="141"/>
      <c r="AA57" s="141"/>
      <c r="AB57" s="141"/>
      <c r="AC57" s="142"/>
    </row>
    <row r="58" spans="1:29">
      <c r="A58" s="1">
        <v>57</v>
      </c>
      <c r="F58" s="16"/>
      <c r="G58" s="17"/>
      <c r="H58" s="17"/>
      <c r="I58" s="17"/>
      <c r="T58" s="140"/>
      <c r="U58" s="141"/>
      <c r="V58" s="141"/>
      <c r="W58" s="141"/>
      <c r="X58" s="141"/>
      <c r="Y58" s="141"/>
      <c r="Z58" s="141"/>
      <c r="AA58" s="141"/>
      <c r="AB58" s="141"/>
      <c r="AC58" s="142"/>
    </row>
    <row r="59" spans="1:29">
      <c r="A59" s="1">
        <v>58</v>
      </c>
      <c r="F59" s="16"/>
      <c r="G59" s="17"/>
      <c r="H59" s="17"/>
      <c r="I59" s="17"/>
      <c r="T59" s="140"/>
      <c r="U59" s="141"/>
      <c r="V59" s="141"/>
      <c r="W59" s="141"/>
      <c r="X59" s="141"/>
      <c r="Y59" s="141"/>
      <c r="Z59" s="141"/>
      <c r="AA59" s="141"/>
      <c r="AB59" s="141"/>
      <c r="AC59" s="142"/>
    </row>
    <row r="60" spans="1:29">
      <c r="A60" s="1">
        <v>59</v>
      </c>
      <c r="F60" s="16"/>
      <c r="G60" s="17"/>
      <c r="H60" s="17"/>
      <c r="I60" s="17"/>
      <c r="T60" s="140"/>
      <c r="U60" s="141"/>
      <c r="V60" s="141"/>
      <c r="W60" s="141"/>
      <c r="X60" s="141"/>
      <c r="Y60" s="141"/>
      <c r="Z60" s="141"/>
      <c r="AA60" s="141"/>
      <c r="AB60" s="141"/>
      <c r="AC60" s="142"/>
    </row>
    <row r="61" spans="1:29">
      <c r="A61" s="1">
        <v>60</v>
      </c>
      <c r="F61" s="16"/>
      <c r="G61" s="17"/>
      <c r="H61" s="17"/>
      <c r="I61" s="17"/>
      <c r="T61" s="140"/>
      <c r="U61" s="141"/>
      <c r="V61" s="141"/>
      <c r="W61" s="141"/>
      <c r="X61" s="141"/>
      <c r="Y61" s="141"/>
      <c r="Z61" s="141"/>
      <c r="AA61" s="141"/>
      <c r="AB61" s="141"/>
      <c r="AC61" s="142"/>
    </row>
    <row r="62" spans="1:29">
      <c r="A62" s="1">
        <v>61</v>
      </c>
      <c r="F62" s="16"/>
      <c r="G62" s="17"/>
      <c r="H62" s="17"/>
      <c r="I62" s="17"/>
      <c r="T62" s="140"/>
      <c r="U62" s="141"/>
      <c r="V62" s="141"/>
      <c r="W62" s="141"/>
      <c r="X62" s="141"/>
      <c r="Y62" s="141"/>
      <c r="Z62" s="141"/>
      <c r="AA62" s="141"/>
      <c r="AB62" s="141"/>
      <c r="AC62" s="142"/>
    </row>
    <row r="63" spans="1:29">
      <c r="A63" s="1">
        <v>62</v>
      </c>
      <c r="F63" s="16"/>
      <c r="G63" s="17"/>
      <c r="H63" s="17"/>
      <c r="I63" s="17"/>
      <c r="T63" s="140"/>
      <c r="U63" s="141"/>
      <c r="V63" s="141"/>
      <c r="W63" s="141"/>
      <c r="X63" s="141"/>
      <c r="Y63" s="141"/>
      <c r="Z63" s="141"/>
      <c r="AA63" s="141"/>
      <c r="AB63" s="141"/>
      <c r="AC63" s="142"/>
    </row>
    <row r="64" spans="1:29">
      <c r="A64" s="1">
        <v>63</v>
      </c>
      <c r="F64" s="16"/>
      <c r="G64" s="17"/>
      <c r="H64" s="17"/>
      <c r="I64" s="17"/>
      <c r="T64" s="140"/>
      <c r="U64" s="141"/>
      <c r="V64" s="141"/>
      <c r="W64" s="141"/>
      <c r="X64" s="141"/>
      <c r="Y64" s="141"/>
      <c r="Z64" s="141"/>
      <c r="AA64" s="141"/>
      <c r="AB64" s="141"/>
      <c r="AC64" s="142"/>
    </row>
    <row r="65" spans="1:29">
      <c r="A65" s="1">
        <v>64</v>
      </c>
      <c r="F65" s="16"/>
      <c r="G65" s="17"/>
      <c r="H65" s="17"/>
      <c r="I65" s="17"/>
      <c r="T65" s="140"/>
      <c r="U65" s="141"/>
      <c r="V65" s="141"/>
      <c r="W65" s="141"/>
      <c r="X65" s="141"/>
      <c r="Y65" s="141"/>
      <c r="Z65" s="141"/>
      <c r="AA65" s="141"/>
      <c r="AB65" s="141"/>
      <c r="AC65" s="142"/>
    </row>
    <row r="66" spans="1:29">
      <c r="A66" s="1">
        <v>65</v>
      </c>
      <c r="F66" s="16"/>
      <c r="G66" s="17"/>
      <c r="H66" s="17"/>
      <c r="I66" s="17"/>
      <c r="T66" s="140"/>
      <c r="U66" s="141"/>
      <c r="V66" s="141"/>
      <c r="W66" s="141"/>
      <c r="X66" s="141"/>
      <c r="Y66" s="141"/>
      <c r="Z66" s="141"/>
      <c r="AA66" s="141"/>
      <c r="AB66" s="141"/>
      <c r="AC66" s="142"/>
    </row>
    <row r="67" spans="1:29">
      <c r="A67" s="1">
        <v>66</v>
      </c>
      <c r="F67" s="16"/>
      <c r="G67" s="17"/>
      <c r="H67" s="17"/>
      <c r="I67" s="17"/>
      <c r="T67" s="140"/>
      <c r="U67" s="141"/>
      <c r="V67" s="141"/>
      <c r="W67" s="141"/>
      <c r="X67" s="141"/>
      <c r="Y67" s="141"/>
      <c r="Z67" s="141"/>
      <c r="AA67" s="141"/>
      <c r="AB67" s="141"/>
      <c r="AC67" s="142"/>
    </row>
    <row r="68" spans="1:29">
      <c r="A68" s="1">
        <v>67</v>
      </c>
      <c r="F68" s="16"/>
      <c r="G68" s="17"/>
      <c r="H68" s="17"/>
      <c r="I68" s="17"/>
      <c r="T68" s="140"/>
      <c r="U68" s="141"/>
      <c r="V68" s="141"/>
      <c r="W68" s="141"/>
      <c r="X68" s="141"/>
      <c r="Y68" s="141"/>
      <c r="Z68" s="141"/>
      <c r="AA68" s="141"/>
      <c r="AB68" s="141"/>
      <c r="AC68" s="142"/>
    </row>
    <row r="69" spans="1:29">
      <c r="A69" s="1">
        <v>68</v>
      </c>
      <c r="F69" s="16"/>
      <c r="G69" s="17"/>
      <c r="H69" s="17"/>
      <c r="I69" s="17"/>
      <c r="T69" s="140"/>
      <c r="U69" s="141"/>
      <c r="V69" s="141"/>
      <c r="W69" s="141"/>
      <c r="X69" s="141"/>
      <c r="Y69" s="141"/>
      <c r="Z69" s="141"/>
      <c r="AA69" s="141"/>
      <c r="AB69" s="141"/>
      <c r="AC69" s="142"/>
    </row>
    <row r="70" spans="1:29">
      <c r="A70" s="1">
        <v>69</v>
      </c>
      <c r="F70" s="16"/>
      <c r="G70" s="17"/>
      <c r="H70" s="17"/>
      <c r="I70" s="17"/>
      <c r="T70" s="140"/>
      <c r="U70" s="141"/>
      <c r="V70" s="141"/>
      <c r="W70" s="141"/>
      <c r="X70" s="141"/>
      <c r="Y70" s="141"/>
      <c r="Z70" s="141"/>
      <c r="AA70" s="141"/>
      <c r="AB70" s="141"/>
      <c r="AC70" s="142"/>
    </row>
    <row r="71" spans="1:29">
      <c r="A71" s="1">
        <v>70</v>
      </c>
      <c r="F71" s="16"/>
      <c r="G71" s="17"/>
      <c r="H71" s="17"/>
      <c r="I71" s="17"/>
      <c r="T71" s="140"/>
      <c r="U71" s="141"/>
      <c r="V71" s="141"/>
      <c r="W71" s="141"/>
      <c r="X71" s="141"/>
      <c r="Y71" s="141"/>
      <c r="Z71" s="141"/>
      <c r="AA71" s="141"/>
      <c r="AB71" s="141"/>
      <c r="AC71" s="142"/>
    </row>
    <row r="72" spans="1:29">
      <c r="A72" s="1">
        <v>71</v>
      </c>
      <c r="F72" s="16"/>
      <c r="G72" s="17"/>
      <c r="H72" s="17"/>
      <c r="I72" s="17"/>
      <c r="T72" s="140"/>
      <c r="U72" s="141"/>
      <c r="V72" s="141"/>
      <c r="W72" s="141"/>
      <c r="X72" s="141"/>
      <c r="Y72" s="141"/>
      <c r="Z72" s="141"/>
      <c r="AA72" s="141"/>
      <c r="AB72" s="141"/>
      <c r="AC72" s="142"/>
    </row>
    <row r="73" spans="1:29">
      <c r="A73" s="1">
        <v>72</v>
      </c>
      <c r="F73" s="16"/>
      <c r="G73" s="17"/>
      <c r="H73" s="17"/>
      <c r="I73" s="17"/>
      <c r="T73" s="140"/>
      <c r="U73" s="141"/>
      <c r="V73" s="141"/>
      <c r="W73" s="141"/>
      <c r="X73" s="141"/>
      <c r="Y73" s="141"/>
      <c r="Z73" s="141"/>
      <c r="AA73" s="141"/>
      <c r="AB73" s="141"/>
      <c r="AC73" s="142"/>
    </row>
    <row r="74" spans="1:29">
      <c r="A74" s="1">
        <v>73</v>
      </c>
      <c r="F74" s="16"/>
      <c r="G74" s="17"/>
      <c r="H74" s="17"/>
      <c r="I74" s="17"/>
      <c r="T74" s="140"/>
      <c r="U74" s="141"/>
      <c r="V74" s="141"/>
      <c r="W74" s="141"/>
      <c r="X74" s="141"/>
      <c r="Y74" s="141"/>
      <c r="Z74" s="141"/>
      <c r="AA74" s="141"/>
      <c r="AB74" s="141"/>
      <c r="AC74" s="142"/>
    </row>
    <row r="75" spans="1:29">
      <c r="A75" s="1">
        <v>74</v>
      </c>
      <c r="F75" s="16"/>
      <c r="G75" s="17"/>
      <c r="H75" s="17"/>
      <c r="I75" s="17"/>
      <c r="T75" s="140"/>
      <c r="U75" s="141"/>
      <c r="V75" s="141"/>
      <c r="W75" s="141"/>
      <c r="X75" s="141"/>
      <c r="Y75" s="141"/>
      <c r="Z75" s="141"/>
      <c r="AA75" s="141"/>
      <c r="AB75" s="141"/>
      <c r="AC75" s="142"/>
    </row>
    <row r="76" spans="1:29">
      <c r="A76" s="1">
        <v>75</v>
      </c>
      <c r="F76" s="16"/>
      <c r="G76" s="17"/>
      <c r="H76" s="17"/>
      <c r="I76" s="17"/>
      <c r="T76" s="140"/>
      <c r="U76" s="141"/>
      <c r="V76" s="141"/>
      <c r="W76" s="141"/>
      <c r="X76" s="141"/>
      <c r="Y76" s="141"/>
      <c r="Z76" s="141"/>
      <c r="AA76" s="141"/>
      <c r="AB76" s="141"/>
      <c r="AC76" s="142"/>
    </row>
    <row r="77" spans="1:29">
      <c r="A77" s="1">
        <v>76</v>
      </c>
      <c r="F77" s="16"/>
      <c r="G77" s="17"/>
      <c r="H77" s="17"/>
      <c r="I77" s="17"/>
      <c r="T77" s="140"/>
      <c r="U77" s="141"/>
      <c r="V77" s="141"/>
      <c r="W77" s="141"/>
      <c r="X77" s="141"/>
      <c r="Y77" s="141"/>
      <c r="Z77" s="141"/>
      <c r="AA77" s="141"/>
      <c r="AB77" s="141"/>
      <c r="AC77" s="142"/>
    </row>
    <row r="78" spans="1:29">
      <c r="A78" s="1">
        <v>77</v>
      </c>
      <c r="F78" s="16"/>
      <c r="G78" s="17"/>
      <c r="H78" s="17"/>
      <c r="I78" s="17"/>
      <c r="T78" s="140"/>
      <c r="U78" s="141"/>
      <c r="V78" s="141"/>
      <c r="W78" s="141"/>
      <c r="X78" s="141"/>
      <c r="Y78" s="141"/>
      <c r="Z78" s="141"/>
      <c r="AA78" s="141"/>
      <c r="AB78" s="141"/>
      <c r="AC78" s="142"/>
    </row>
    <row r="79" spans="1:29">
      <c r="A79" s="1">
        <v>78</v>
      </c>
      <c r="F79" s="16"/>
      <c r="G79" s="17"/>
      <c r="H79" s="17"/>
      <c r="I79" s="17"/>
      <c r="T79" s="140"/>
      <c r="U79" s="141"/>
      <c r="V79" s="141"/>
      <c r="W79" s="141"/>
      <c r="X79" s="141"/>
      <c r="Y79" s="141"/>
      <c r="Z79" s="141"/>
      <c r="AA79" s="141"/>
      <c r="AB79" s="141"/>
      <c r="AC79" s="142"/>
    </row>
    <row r="80" spans="1:29">
      <c r="A80" s="1">
        <v>79</v>
      </c>
      <c r="F80" s="16"/>
      <c r="G80" s="17"/>
      <c r="H80" s="17"/>
      <c r="I80" s="17"/>
      <c r="T80" s="140"/>
      <c r="U80" s="141"/>
      <c r="V80" s="141"/>
      <c r="W80" s="141"/>
      <c r="X80" s="141"/>
      <c r="Y80" s="141"/>
      <c r="Z80" s="141"/>
      <c r="AA80" s="141"/>
      <c r="AB80" s="141"/>
      <c r="AC80" s="142"/>
    </row>
    <row r="81" spans="1:29">
      <c r="A81" s="1">
        <v>80</v>
      </c>
      <c r="F81" s="16"/>
      <c r="G81" s="17"/>
      <c r="H81" s="17"/>
      <c r="I81" s="17"/>
      <c r="T81" s="140"/>
      <c r="U81" s="141"/>
      <c r="V81" s="141"/>
      <c r="W81" s="141"/>
      <c r="X81" s="141"/>
      <c r="Y81" s="141"/>
      <c r="Z81" s="141"/>
      <c r="AA81" s="141"/>
      <c r="AB81" s="141"/>
      <c r="AC81" s="142"/>
    </row>
    <row r="82" spans="1:29">
      <c r="A82" s="1">
        <v>81</v>
      </c>
      <c r="F82" s="16"/>
      <c r="G82" s="17"/>
      <c r="H82" s="17"/>
      <c r="I82" s="17"/>
      <c r="T82" s="140"/>
      <c r="U82" s="141"/>
      <c r="V82" s="141"/>
      <c r="W82" s="141"/>
      <c r="X82" s="141"/>
      <c r="Y82" s="141"/>
      <c r="Z82" s="141"/>
      <c r="AA82" s="141"/>
      <c r="AB82" s="141"/>
      <c r="AC82" s="142"/>
    </row>
    <row r="83" spans="1:29">
      <c r="A83" s="1">
        <v>82</v>
      </c>
      <c r="F83" s="16"/>
      <c r="G83" s="17"/>
      <c r="H83" s="17"/>
      <c r="I83" s="17"/>
      <c r="T83" s="140"/>
      <c r="U83" s="141"/>
      <c r="V83" s="141"/>
      <c r="W83" s="141"/>
      <c r="X83" s="141"/>
      <c r="Y83" s="141"/>
      <c r="Z83" s="141"/>
      <c r="AA83" s="141"/>
      <c r="AB83" s="141"/>
      <c r="AC83" s="142"/>
    </row>
    <row r="84" spans="1:29">
      <c r="A84" s="1">
        <v>83</v>
      </c>
      <c r="F84" s="16"/>
      <c r="G84" s="17"/>
      <c r="H84" s="17"/>
      <c r="I84" s="17"/>
      <c r="T84" s="140"/>
      <c r="U84" s="141"/>
      <c r="V84" s="141"/>
      <c r="W84" s="141"/>
      <c r="X84" s="141"/>
      <c r="Y84" s="141"/>
      <c r="Z84" s="141"/>
      <c r="AA84" s="141"/>
      <c r="AB84" s="141"/>
      <c r="AC84" s="142"/>
    </row>
    <row r="85" spans="1:29">
      <c r="A85" s="1">
        <v>84</v>
      </c>
      <c r="F85" s="16"/>
      <c r="G85" s="17"/>
      <c r="H85" s="17"/>
      <c r="I85" s="17"/>
      <c r="T85" s="140"/>
      <c r="U85" s="141"/>
      <c r="V85" s="141"/>
      <c r="W85" s="141"/>
      <c r="X85" s="141"/>
      <c r="Y85" s="141"/>
      <c r="Z85" s="141"/>
      <c r="AA85" s="141"/>
      <c r="AB85" s="141"/>
      <c r="AC85" s="142"/>
    </row>
    <row r="86" spans="1:29">
      <c r="A86" s="1">
        <v>85</v>
      </c>
      <c r="F86" s="16"/>
      <c r="G86" s="17"/>
      <c r="H86" s="17"/>
      <c r="I86" s="17"/>
      <c r="T86" s="140"/>
      <c r="U86" s="141"/>
      <c r="V86" s="141"/>
      <c r="W86" s="141"/>
      <c r="X86" s="141"/>
      <c r="Y86" s="141"/>
      <c r="Z86" s="141"/>
      <c r="AA86" s="141"/>
      <c r="AB86" s="141"/>
      <c r="AC86" s="142"/>
    </row>
    <row r="87" spans="1:29">
      <c r="A87" s="1">
        <v>86</v>
      </c>
      <c r="F87" s="16"/>
      <c r="G87" s="17"/>
      <c r="H87" s="17"/>
      <c r="I87" s="17"/>
      <c r="T87" s="140"/>
      <c r="U87" s="141"/>
      <c r="V87" s="141"/>
      <c r="W87" s="141"/>
      <c r="X87" s="141"/>
      <c r="Y87" s="141"/>
      <c r="Z87" s="141"/>
      <c r="AA87" s="141"/>
      <c r="AB87" s="141"/>
      <c r="AC87" s="142"/>
    </row>
    <row r="88" spans="1:29">
      <c r="A88" s="1">
        <v>87</v>
      </c>
      <c r="F88" s="16"/>
      <c r="G88" s="17"/>
      <c r="H88" s="17"/>
      <c r="I88" s="17"/>
      <c r="T88" s="140"/>
      <c r="U88" s="141"/>
      <c r="V88" s="141"/>
      <c r="W88" s="141"/>
      <c r="X88" s="141"/>
      <c r="Y88" s="141"/>
      <c r="Z88" s="141"/>
      <c r="AA88" s="141"/>
      <c r="AB88" s="141"/>
      <c r="AC88" s="142"/>
    </row>
    <row r="89" spans="1:29">
      <c r="A89" s="1">
        <v>88</v>
      </c>
      <c r="F89" s="16"/>
      <c r="G89" s="17"/>
      <c r="H89" s="17"/>
      <c r="I89" s="17"/>
      <c r="T89" s="140"/>
      <c r="U89" s="141"/>
      <c r="V89" s="141"/>
      <c r="W89" s="141"/>
      <c r="X89" s="141"/>
      <c r="Y89" s="141"/>
      <c r="Z89" s="141"/>
      <c r="AA89" s="141"/>
      <c r="AB89" s="141"/>
      <c r="AC89" s="142"/>
    </row>
    <row r="90" spans="1:29">
      <c r="A90" s="1">
        <v>89</v>
      </c>
      <c r="F90" s="16"/>
      <c r="G90" s="17"/>
      <c r="H90" s="17"/>
      <c r="I90" s="17"/>
      <c r="T90" s="140"/>
      <c r="U90" s="141"/>
      <c r="V90" s="141"/>
      <c r="W90" s="141"/>
      <c r="X90" s="141"/>
      <c r="Y90" s="141"/>
      <c r="Z90" s="141"/>
      <c r="AA90" s="141"/>
      <c r="AB90" s="141"/>
      <c r="AC90" s="142"/>
    </row>
    <row r="91" spans="1:29">
      <c r="A91" s="1">
        <v>90</v>
      </c>
      <c r="F91" s="16"/>
      <c r="G91" s="17"/>
      <c r="H91" s="17"/>
      <c r="I91" s="17"/>
      <c r="T91" s="140"/>
      <c r="U91" s="141"/>
      <c r="V91" s="141"/>
      <c r="W91" s="141"/>
      <c r="X91" s="141"/>
      <c r="Y91" s="141"/>
      <c r="Z91" s="141"/>
      <c r="AA91" s="141"/>
      <c r="AB91" s="141"/>
      <c r="AC91" s="142"/>
    </row>
    <row r="92" spans="1:29">
      <c r="A92" s="1">
        <v>91</v>
      </c>
      <c r="F92" s="16"/>
      <c r="G92" s="17"/>
      <c r="H92" s="17"/>
      <c r="I92" s="17"/>
      <c r="T92" s="140"/>
      <c r="U92" s="141"/>
      <c r="V92" s="141"/>
      <c r="W92" s="141"/>
      <c r="X92" s="141"/>
      <c r="Y92" s="141"/>
      <c r="Z92" s="141"/>
      <c r="AA92" s="141"/>
      <c r="AB92" s="141"/>
      <c r="AC92" s="142"/>
    </row>
    <row r="93" spans="1:29">
      <c r="A93" s="1">
        <v>92</v>
      </c>
      <c r="F93" s="16"/>
      <c r="G93" s="17"/>
      <c r="H93" s="17"/>
      <c r="I93" s="17"/>
      <c r="T93" s="140"/>
      <c r="U93" s="141"/>
      <c r="V93" s="141"/>
      <c r="W93" s="141"/>
      <c r="X93" s="141"/>
      <c r="Y93" s="141"/>
      <c r="Z93" s="141"/>
      <c r="AA93" s="141"/>
      <c r="AB93" s="141"/>
      <c r="AC93" s="142"/>
    </row>
    <row r="94" spans="1:29">
      <c r="A94" s="1">
        <v>93</v>
      </c>
      <c r="F94" s="16"/>
      <c r="G94" s="17"/>
      <c r="H94" s="17"/>
      <c r="I94" s="17"/>
      <c r="T94" s="140"/>
      <c r="U94" s="141"/>
      <c r="V94" s="141"/>
      <c r="W94" s="141"/>
      <c r="X94" s="141"/>
      <c r="Y94" s="141"/>
      <c r="Z94" s="141"/>
      <c r="AA94" s="141"/>
      <c r="AB94" s="141"/>
      <c r="AC94" s="142"/>
    </row>
    <row r="95" spans="1:29">
      <c r="A95" s="1">
        <v>94</v>
      </c>
      <c r="F95" s="16"/>
      <c r="G95" s="17"/>
      <c r="H95" s="17"/>
      <c r="I95" s="17"/>
      <c r="T95" s="140"/>
      <c r="U95" s="141"/>
      <c r="V95" s="141"/>
      <c r="W95" s="141"/>
      <c r="X95" s="141"/>
      <c r="Y95" s="141"/>
      <c r="Z95" s="141"/>
      <c r="AA95" s="141"/>
      <c r="AB95" s="141"/>
      <c r="AC95" s="142"/>
    </row>
    <row r="96" spans="1:29">
      <c r="A96" s="1">
        <v>95</v>
      </c>
      <c r="F96" s="16"/>
      <c r="G96" s="17"/>
      <c r="H96" s="17"/>
      <c r="I96" s="17"/>
      <c r="T96" s="140"/>
      <c r="U96" s="141"/>
      <c r="V96" s="141"/>
      <c r="W96" s="141"/>
      <c r="X96" s="141"/>
      <c r="Y96" s="141"/>
      <c r="Z96" s="141"/>
      <c r="AA96" s="141"/>
      <c r="AB96" s="141"/>
      <c r="AC96" s="142"/>
    </row>
    <row r="97" spans="1:29">
      <c r="A97" s="1">
        <v>96</v>
      </c>
      <c r="F97" s="16"/>
      <c r="G97" s="17"/>
      <c r="H97" s="17"/>
      <c r="I97" s="17"/>
      <c r="T97" s="140"/>
      <c r="U97" s="141"/>
      <c r="V97" s="141"/>
      <c r="W97" s="141"/>
      <c r="X97" s="141"/>
      <c r="Y97" s="141"/>
      <c r="Z97" s="141"/>
      <c r="AA97" s="141"/>
      <c r="AB97" s="141"/>
      <c r="AC97" s="142"/>
    </row>
    <row r="98" spans="1:29">
      <c r="A98" s="1">
        <v>97</v>
      </c>
      <c r="F98" s="16"/>
      <c r="G98" s="17"/>
      <c r="H98" s="17"/>
      <c r="I98" s="17"/>
      <c r="T98" s="140"/>
      <c r="U98" s="141"/>
      <c r="V98" s="141"/>
      <c r="W98" s="141"/>
      <c r="X98" s="141"/>
      <c r="Y98" s="141"/>
      <c r="Z98" s="141"/>
      <c r="AA98" s="141"/>
      <c r="AB98" s="141"/>
      <c r="AC98" s="142"/>
    </row>
    <row r="99" spans="1:29">
      <c r="A99" s="1">
        <v>98</v>
      </c>
      <c r="F99" s="16"/>
      <c r="G99" s="17"/>
      <c r="H99" s="17"/>
      <c r="I99" s="17"/>
      <c r="T99" s="140"/>
      <c r="U99" s="141"/>
      <c r="V99" s="141"/>
      <c r="W99" s="141"/>
      <c r="X99" s="141"/>
      <c r="Y99" s="141"/>
      <c r="Z99" s="141"/>
      <c r="AA99" s="141"/>
      <c r="AB99" s="141"/>
      <c r="AC99" s="142"/>
    </row>
    <row r="100" spans="1:29">
      <c r="A100" s="1">
        <v>99</v>
      </c>
      <c r="F100" s="16"/>
      <c r="G100" s="17"/>
      <c r="H100" s="17"/>
      <c r="I100" s="17"/>
      <c r="T100" s="140"/>
      <c r="U100" s="141"/>
      <c r="V100" s="141"/>
      <c r="W100" s="141"/>
      <c r="X100" s="141"/>
      <c r="Y100" s="141"/>
      <c r="Z100" s="141"/>
      <c r="AA100" s="141"/>
      <c r="AB100" s="141"/>
      <c r="AC100" s="142"/>
    </row>
    <row r="101" spans="1:29">
      <c r="A101" s="1">
        <v>100</v>
      </c>
      <c r="F101" s="16"/>
      <c r="G101" s="17"/>
      <c r="H101" s="17"/>
      <c r="I101" s="17"/>
      <c r="T101" s="140"/>
      <c r="U101" s="141"/>
      <c r="V101" s="141"/>
      <c r="W101" s="141"/>
      <c r="X101" s="141"/>
      <c r="Y101" s="141"/>
      <c r="Z101" s="141"/>
      <c r="AA101" s="141"/>
      <c r="AB101" s="141"/>
      <c r="AC101" s="142"/>
    </row>
    <row r="102" spans="1:29">
      <c r="A102" s="1">
        <v>101</v>
      </c>
      <c r="F102" s="16"/>
      <c r="G102" s="17"/>
      <c r="H102" s="17"/>
      <c r="I102" s="17"/>
      <c r="T102" s="140"/>
      <c r="U102" s="141"/>
      <c r="V102" s="141"/>
      <c r="W102" s="141"/>
      <c r="X102" s="141"/>
      <c r="Y102" s="141"/>
      <c r="Z102" s="141"/>
      <c r="AA102" s="141"/>
      <c r="AB102" s="141"/>
      <c r="AC102" s="142"/>
    </row>
    <row r="103" spans="1:29">
      <c r="A103" s="1">
        <v>102</v>
      </c>
      <c r="F103" s="16"/>
      <c r="G103" s="17"/>
      <c r="H103" s="17"/>
      <c r="I103" s="17"/>
      <c r="T103" s="140"/>
      <c r="U103" s="141"/>
      <c r="V103" s="141"/>
      <c r="W103" s="141"/>
      <c r="X103" s="141"/>
      <c r="Y103" s="141"/>
      <c r="Z103" s="141"/>
      <c r="AA103" s="141"/>
      <c r="AB103" s="141"/>
      <c r="AC103" s="142"/>
    </row>
    <row r="104" spans="1:29">
      <c r="A104" s="1">
        <v>103</v>
      </c>
      <c r="F104" s="16"/>
      <c r="G104" s="17"/>
      <c r="H104" s="17"/>
      <c r="I104" s="17"/>
      <c r="T104" s="140"/>
      <c r="U104" s="141"/>
      <c r="V104" s="141"/>
      <c r="W104" s="141"/>
      <c r="X104" s="141"/>
      <c r="Y104" s="141"/>
      <c r="Z104" s="141"/>
      <c r="AA104" s="141"/>
      <c r="AB104" s="141"/>
      <c r="AC104" s="142"/>
    </row>
    <row r="105" spans="1:29">
      <c r="A105" s="1">
        <v>104</v>
      </c>
      <c r="F105" s="16"/>
      <c r="G105" s="17"/>
      <c r="H105" s="17"/>
      <c r="I105" s="17"/>
      <c r="T105" s="140"/>
      <c r="U105" s="141"/>
      <c r="V105" s="141"/>
      <c r="W105" s="141"/>
      <c r="X105" s="141"/>
      <c r="Y105" s="141"/>
      <c r="Z105" s="141"/>
      <c r="AA105" s="141"/>
      <c r="AB105" s="141"/>
      <c r="AC105" s="142"/>
    </row>
    <row r="106" spans="1:29">
      <c r="A106" s="1">
        <v>105</v>
      </c>
      <c r="F106" s="16"/>
      <c r="G106" s="17"/>
      <c r="H106" s="17"/>
      <c r="I106" s="17"/>
      <c r="T106" s="140"/>
      <c r="U106" s="141"/>
      <c r="V106" s="141"/>
      <c r="W106" s="141"/>
      <c r="X106" s="141"/>
      <c r="Y106" s="141"/>
      <c r="Z106" s="141"/>
      <c r="AA106" s="141"/>
      <c r="AB106" s="141"/>
      <c r="AC106" s="142"/>
    </row>
    <row r="107" spans="1:29">
      <c r="A107" s="1">
        <v>106</v>
      </c>
      <c r="F107" s="16"/>
      <c r="G107" s="17"/>
      <c r="H107" s="17"/>
      <c r="I107" s="17"/>
      <c r="T107" s="140"/>
      <c r="U107" s="141"/>
      <c r="V107" s="141"/>
      <c r="W107" s="141"/>
      <c r="X107" s="141"/>
      <c r="Y107" s="141"/>
      <c r="Z107" s="141"/>
      <c r="AA107" s="141"/>
      <c r="AB107" s="141"/>
      <c r="AC107" s="142"/>
    </row>
    <row r="108" spans="1:29">
      <c r="A108" s="1">
        <v>107</v>
      </c>
      <c r="F108" s="16"/>
      <c r="G108" s="17"/>
      <c r="H108" s="17"/>
      <c r="I108" s="17"/>
      <c r="T108" s="140"/>
      <c r="U108" s="141"/>
      <c r="V108" s="141"/>
      <c r="W108" s="141"/>
      <c r="X108" s="141"/>
      <c r="Y108" s="141"/>
      <c r="Z108" s="141"/>
      <c r="AA108" s="141"/>
      <c r="AB108" s="141"/>
      <c r="AC108" s="142"/>
    </row>
    <row r="109" spans="1:29">
      <c r="A109" s="1">
        <v>108</v>
      </c>
      <c r="F109" s="16"/>
      <c r="G109" s="17"/>
      <c r="H109" s="17"/>
      <c r="I109" s="17"/>
      <c r="T109" s="140"/>
      <c r="U109" s="141"/>
      <c r="V109" s="141"/>
      <c r="W109" s="141"/>
      <c r="X109" s="141"/>
      <c r="Y109" s="141"/>
      <c r="Z109" s="141"/>
      <c r="AA109" s="141"/>
      <c r="AB109" s="141"/>
      <c r="AC109" s="142"/>
    </row>
    <row r="110" spans="1:29">
      <c r="A110" s="1">
        <v>109</v>
      </c>
      <c r="F110" s="16"/>
      <c r="G110" s="17"/>
      <c r="H110" s="17"/>
      <c r="I110" s="17"/>
      <c r="T110" s="140"/>
      <c r="U110" s="141"/>
      <c r="V110" s="141"/>
      <c r="W110" s="141"/>
      <c r="X110" s="141"/>
      <c r="Y110" s="141"/>
      <c r="Z110" s="141"/>
      <c r="AA110" s="141"/>
      <c r="AB110" s="141"/>
      <c r="AC110" s="142"/>
    </row>
    <row r="111" spans="1:29">
      <c r="A111" s="1">
        <v>110</v>
      </c>
      <c r="F111" s="16"/>
      <c r="G111" s="17"/>
      <c r="H111" s="17"/>
      <c r="I111" s="17"/>
      <c r="T111" s="140"/>
      <c r="U111" s="141"/>
      <c r="V111" s="141"/>
      <c r="W111" s="141"/>
      <c r="X111" s="141"/>
      <c r="Y111" s="141"/>
      <c r="Z111" s="141"/>
      <c r="AA111" s="141"/>
      <c r="AB111" s="141"/>
      <c r="AC111" s="142"/>
    </row>
    <row r="112" spans="1:29">
      <c r="A112" s="1">
        <v>111</v>
      </c>
      <c r="F112" s="16"/>
      <c r="G112" s="17"/>
      <c r="H112" s="17"/>
      <c r="I112" s="17"/>
      <c r="T112" s="140"/>
      <c r="U112" s="141"/>
      <c r="V112" s="141"/>
      <c r="W112" s="141"/>
      <c r="X112" s="141"/>
      <c r="Y112" s="141"/>
      <c r="Z112" s="141"/>
      <c r="AA112" s="141"/>
      <c r="AB112" s="141"/>
      <c r="AC112" s="142"/>
    </row>
    <row r="113" spans="1:29">
      <c r="A113" s="1">
        <v>112</v>
      </c>
      <c r="F113" s="16"/>
      <c r="G113" s="17"/>
      <c r="H113" s="17"/>
      <c r="I113" s="17"/>
      <c r="T113" s="140"/>
      <c r="U113" s="141"/>
      <c r="V113" s="141"/>
      <c r="W113" s="141"/>
      <c r="X113" s="141"/>
      <c r="Y113" s="141"/>
      <c r="Z113" s="141"/>
      <c r="AA113" s="141"/>
      <c r="AB113" s="141"/>
      <c r="AC113" s="142"/>
    </row>
    <row r="114" spans="1:29">
      <c r="A114" s="1">
        <v>113</v>
      </c>
      <c r="F114" s="16"/>
      <c r="G114" s="17"/>
      <c r="H114" s="17"/>
      <c r="I114" s="17"/>
      <c r="T114" s="140"/>
      <c r="U114" s="141"/>
      <c r="V114" s="141"/>
      <c r="W114" s="141"/>
      <c r="X114" s="141"/>
      <c r="Y114" s="141"/>
      <c r="Z114" s="141"/>
      <c r="AA114" s="141"/>
      <c r="AB114" s="141"/>
      <c r="AC114" s="142"/>
    </row>
    <row r="115" spans="1:29">
      <c r="A115" s="1">
        <v>114</v>
      </c>
      <c r="F115" s="16"/>
      <c r="G115" s="17"/>
      <c r="H115" s="17"/>
      <c r="I115" s="17"/>
      <c r="T115" s="140"/>
      <c r="U115" s="141"/>
      <c r="V115" s="141"/>
      <c r="W115" s="141"/>
      <c r="X115" s="141"/>
      <c r="Y115" s="141"/>
      <c r="Z115" s="141"/>
      <c r="AA115" s="141"/>
      <c r="AB115" s="141"/>
      <c r="AC115" s="142"/>
    </row>
    <row r="116" spans="1:29">
      <c r="A116" s="1">
        <v>115</v>
      </c>
      <c r="F116" s="16"/>
      <c r="G116" s="17"/>
      <c r="H116" s="17"/>
      <c r="I116" s="17"/>
      <c r="T116" s="140"/>
      <c r="U116" s="141"/>
      <c r="V116" s="141"/>
      <c r="W116" s="141"/>
      <c r="X116" s="141"/>
      <c r="Y116" s="141"/>
      <c r="Z116" s="141"/>
      <c r="AA116" s="141"/>
      <c r="AB116" s="141"/>
      <c r="AC116" s="142"/>
    </row>
    <row r="117" spans="1:29">
      <c r="A117" s="1">
        <v>116</v>
      </c>
      <c r="F117" s="16"/>
      <c r="G117" s="17"/>
      <c r="H117" s="17"/>
      <c r="I117" s="17"/>
      <c r="T117" s="140"/>
      <c r="U117" s="141"/>
      <c r="V117" s="141"/>
      <c r="W117" s="141"/>
      <c r="X117" s="141"/>
      <c r="Y117" s="141"/>
      <c r="Z117" s="141"/>
      <c r="AA117" s="141"/>
      <c r="AB117" s="141"/>
      <c r="AC117" s="142"/>
    </row>
    <row r="118" spans="1:29">
      <c r="A118" s="1">
        <v>117</v>
      </c>
      <c r="F118" s="16"/>
      <c r="G118" s="17"/>
      <c r="H118" s="17"/>
      <c r="I118" s="17"/>
      <c r="T118" s="140"/>
      <c r="U118" s="141"/>
      <c r="V118" s="141"/>
      <c r="W118" s="141"/>
      <c r="X118" s="141"/>
      <c r="Y118" s="141"/>
      <c r="Z118" s="141"/>
      <c r="AA118" s="141"/>
      <c r="AB118" s="141"/>
      <c r="AC118" s="142"/>
    </row>
    <row r="119" spans="1:29">
      <c r="A119" s="1">
        <v>118</v>
      </c>
      <c r="F119" s="16"/>
      <c r="G119" s="17"/>
      <c r="H119" s="17"/>
      <c r="I119" s="17"/>
      <c r="T119" s="140"/>
      <c r="U119" s="141"/>
      <c r="V119" s="141"/>
      <c r="W119" s="141"/>
      <c r="X119" s="141"/>
      <c r="Y119" s="141"/>
      <c r="Z119" s="141"/>
      <c r="AA119" s="141"/>
      <c r="AB119" s="141"/>
      <c r="AC119" s="142"/>
    </row>
    <row r="120" spans="1:29">
      <c r="A120" s="1">
        <v>119</v>
      </c>
      <c r="F120" s="16"/>
      <c r="G120" s="17"/>
      <c r="H120" s="17"/>
      <c r="I120" s="17"/>
      <c r="T120" s="140"/>
      <c r="U120" s="141"/>
      <c r="V120" s="141"/>
      <c r="W120" s="141"/>
      <c r="X120" s="141"/>
      <c r="Y120" s="141"/>
      <c r="Z120" s="141"/>
      <c r="AA120" s="141"/>
      <c r="AB120" s="141"/>
      <c r="AC120" s="142"/>
    </row>
    <row r="121" spans="1:29">
      <c r="A121" s="1">
        <v>120</v>
      </c>
      <c r="F121" s="16"/>
      <c r="G121" s="17"/>
      <c r="H121" s="17"/>
      <c r="I121" s="17"/>
      <c r="T121" s="140"/>
      <c r="U121" s="141"/>
      <c r="V121" s="141"/>
      <c r="W121" s="141"/>
      <c r="X121" s="141"/>
      <c r="Y121" s="141"/>
      <c r="Z121" s="141"/>
      <c r="AA121" s="141"/>
      <c r="AB121" s="141"/>
      <c r="AC121" s="142"/>
    </row>
    <row r="122" spans="1:29">
      <c r="A122" s="1">
        <v>121</v>
      </c>
      <c r="F122" s="16"/>
      <c r="G122" s="17"/>
      <c r="H122" s="17"/>
      <c r="I122" s="17"/>
      <c r="T122" s="140"/>
      <c r="U122" s="141"/>
      <c r="V122" s="141"/>
      <c r="W122" s="141"/>
      <c r="X122" s="141"/>
      <c r="Y122" s="141"/>
      <c r="Z122" s="141"/>
      <c r="AA122" s="141"/>
      <c r="AB122" s="141"/>
      <c r="AC122" s="142"/>
    </row>
    <row r="123" spans="1:29">
      <c r="A123" s="1">
        <v>122</v>
      </c>
      <c r="F123" s="16"/>
      <c r="G123" s="17"/>
      <c r="H123" s="17"/>
      <c r="I123" s="17"/>
      <c r="T123" s="140"/>
      <c r="U123" s="141"/>
      <c r="V123" s="141"/>
      <c r="W123" s="141"/>
      <c r="X123" s="141"/>
      <c r="Y123" s="141"/>
      <c r="Z123" s="141"/>
      <c r="AA123" s="141"/>
      <c r="AB123" s="141"/>
      <c r="AC123" s="142"/>
    </row>
    <row r="124" spans="1:29">
      <c r="A124" s="1">
        <v>123</v>
      </c>
      <c r="F124" s="16"/>
      <c r="G124" s="17"/>
      <c r="H124" s="17"/>
      <c r="I124" s="17"/>
      <c r="T124" s="140"/>
      <c r="U124" s="141"/>
      <c r="V124" s="141"/>
      <c r="W124" s="141"/>
      <c r="X124" s="141"/>
      <c r="Y124" s="141"/>
      <c r="Z124" s="141"/>
      <c r="AA124" s="141"/>
      <c r="AB124" s="141"/>
      <c r="AC124" s="142"/>
    </row>
    <row r="125" spans="1:29">
      <c r="A125" s="1">
        <v>124</v>
      </c>
      <c r="F125" s="16"/>
      <c r="G125" s="17"/>
      <c r="H125" s="17"/>
      <c r="I125" s="17"/>
      <c r="T125" s="140"/>
      <c r="U125" s="141"/>
      <c r="V125" s="141"/>
      <c r="W125" s="141"/>
      <c r="X125" s="141"/>
      <c r="Y125" s="141"/>
      <c r="Z125" s="141"/>
      <c r="AA125" s="141"/>
      <c r="AB125" s="141"/>
      <c r="AC125" s="142"/>
    </row>
    <row r="126" spans="1:29">
      <c r="A126" s="1">
        <v>125</v>
      </c>
      <c r="F126" s="16"/>
      <c r="G126" s="17"/>
      <c r="H126" s="17"/>
      <c r="I126" s="17"/>
      <c r="T126" s="140"/>
      <c r="U126" s="141"/>
      <c r="V126" s="141"/>
      <c r="W126" s="141"/>
      <c r="X126" s="141"/>
      <c r="Y126" s="141"/>
      <c r="Z126" s="141"/>
      <c r="AA126" s="141"/>
      <c r="AB126" s="141"/>
      <c r="AC126" s="142"/>
    </row>
    <row r="127" spans="1:29">
      <c r="A127" s="1">
        <v>126</v>
      </c>
      <c r="F127" s="16"/>
      <c r="G127" s="17"/>
      <c r="H127" s="17"/>
      <c r="I127" s="17"/>
      <c r="T127" s="140"/>
      <c r="U127" s="141"/>
      <c r="V127" s="141"/>
      <c r="W127" s="141"/>
      <c r="X127" s="141"/>
      <c r="Y127" s="141"/>
      <c r="Z127" s="141"/>
      <c r="AA127" s="141"/>
      <c r="AB127" s="141"/>
      <c r="AC127" s="142"/>
    </row>
    <row r="128" spans="1:29">
      <c r="A128" s="1">
        <v>127</v>
      </c>
      <c r="F128" s="16"/>
      <c r="G128" s="17"/>
      <c r="H128" s="17"/>
      <c r="I128" s="17"/>
      <c r="T128" s="140"/>
      <c r="U128" s="141"/>
      <c r="V128" s="141"/>
      <c r="W128" s="141"/>
      <c r="X128" s="141"/>
      <c r="Y128" s="141"/>
      <c r="Z128" s="141"/>
      <c r="AA128" s="141"/>
      <c r="AB128" s="141"/>
      <c r="AC128" s="142"/>
    </row>
    <row r="129" spans="1:29">
      <c r="A129" s="1">
        <v>128</v>
      </c>
      <c r="F129" s="16"/>
      <c r="G129" s="17"/>
      <c r="H129" s="17"/>
      <c r="I129" s="17"/>
      <c r="T129" s="140"/>
      <c r="U129" s="141"/>
      <c r="V129" s="141"/>
      <c r="W129" s="141"/>
      <c r="X129" s="141"/>
      <c r="Y129" s="141"/>
      <c r="Z129" s="141"/>
      <c r="AA129" s="141"/>
      <c r="AB129" s="141"/>
      <c r="AC129" s="142"/>
    </row>
    <row r="130" spans="1:29">
      <c r="A130" s="1">
        <v>129</v>
      </c>
      <c r="F130" s="16"/>
      <c r="G130" s="17"/>
      <c r="H130" s="17"/>
      <c r="I130" s="17"/>
      <c r="T130" s="140"/>
      <c r="U130" s="141"/>
      <c r="V130" s="141"/>
      <c r="W130" s="141"/>
      <c r="X130" s="141"/>
      <c r="Y130" s="141"/>
      <c r="Z130" s="141"/>
      <c r="AA130" s="141"/>
      <c r="AB130" s="141"/>
      <c r="AC130" s="142"/>
    </row>
    <row r="131" spans="1:29">
      <c r="A131" s="1">
        <v>130</v>
      </c>
      <c r="F131" s="16"/>
      <c r="G131" s="17"/>
      <c r="H131" s="17"/>
      <c r="I131" s="17"/>
      <c r="T131" s="140"/>
      <c r="U131" s="141"/>
      <c r="V131" s="141"/>
      <c r="W131" s="141"/>
      <c r="X131" s="141"/>
      <c r="Y131" s="141"/>
      <c r="Z131" s="141"/>
      <c r="AA131" s="141"/>
      <c r="AB131" s="141"/>
      <c r="AC131" s="142"/>
    </row>
    <row r="132" spans="1:29">
      <c r="A132" s="1">
        <v>131</v>
      </c>
      <c r="F132" s="16"/>
      <c r="G132" s="17"/>
      <c r="H132" s="17"/>
      <c r="I132" s="17"/>
      <c r="T132" s="140"/>
      <c r="U132" s="141"/>
      <c r="V132" s="141"/>
      <c r="W132" s="141"/>
      <c r="X132" s="141"/>
      <c r="Y132" s="141"/>
      <c r="Z132" s="141"/>
      <c r="AA132" s="141"/>
      <c r="AB132" s="141"/>
      <c r="AC132" s="142"/>
    </row>
    <row r="133" spans="1:29">
      <c r="A133" s="1">
        <v>132</v>
      </c>
      <c r="F133" s="16"/>
      <c r="G133" s="17"/>
      <c r="H133" s="17"/>
      <c r="I133" s="17"/>
      <c r="T133" s="140"/>
      <c r="U133" s="141"/>
      <c r="V133" s="141"/>
      <c r="W133" s="141"/>
      <c r="X133" s="141"/>
      <c r="Y133" s="141"/>
      <c r="Z133" s="141"/>
      <c r="AA133" s="141"/>
      <c r="AB133" s="141"/>
      <c r="AC133" s="142"/>
    </row>
    <row r="134" spans="1:29">
      <c r="A134" s="1">
        <v>133</v>
      </c>
      <c r="F134" s="16"/>
      <c r="G134" s="17"/>
      <c r="H134" s="17"/>
      <c r="I134" s="17"/>
      <c r="T134" s="140"/>
      <c r="U134" s="141"/>
      <c r="V134" s="141"/>
      <c r="W134" s="141"/>
      <c r="X134" s="141"/>
      <c r="Y134" s="141"/>
      <c r="Z134" s="141"/>
      <c r="AA134" s="141"/>
      <c r="AB134" s="141"/>
      <c r="AC134" s="142"/>
    </row>
    <row r="135" spans="1:29">
      <c r="A135" s="1">
        <v>134</v>
      </c>
      <c r="F135" s="16"/>
      <c r="G135" s="17"/>
      <c r="H135" s="17"/>
      <c r="I135" s="17"/>
      <c r="T135" s="140"/>
      <c r="U135" s="141"/>
      <c r="V135" s="141"/>
      <c r="W135" s="141"/>
      <c r="X135" s="141"/>
      <c r="Y135" s="141"/>
      <c r="Z135" s="141"/>
      <c r="AA135" s="141"/>
      <c r="AB135" s="141"/>
      <c r="AC135" s="142"/>
    </row>
    <row r="136" spans="1:29">
      <c r="A136" s="1">
        <v>135</v>
      </c>
      <c r="F136" s="16"/>
      <c r="G136" s="17"/>
      <c r="H136" s="17"/>
      <c r="I136" s="17"/>
      <c r="T136" s="140"/>
      <c r="U136" s="141"/>
      <c r="V136" s="141"/>
      <c r="W136" s="141"/>
      <c r="X136" s="141"/>
      <c r="Y136" s="141"/>
      <c r="Z136" s="141"/>
      <c r="AA136" s="141"/>
      <c r="AB136" s="141"/>
      <c r="AC136" s="142"/>
    </row>
    <row r="137" spans="1:29">
      <c r="A137" s="1">
        <v>136</v>
      </c>
      <c r="F137" s="16"/>
      <c r="G137" s="17"/>
      <c r="H137" s="17"/>
      <c r="I137" s="17"/>
      <c r="T137" s="140"/>
      <c r="U137" s="141"/>
      <c r="V137" s="141"/>
      <c r="W137" s="141"/>
      <c r="X137" s="141"/>
      <c r="Y137" s="141"/>
      <c r="Z137" s="141"/>
      <c r="AA137" s="141"/>
      <c r="AB137" s="141"/>
      <c r="AC137" s="142"/>
    </row>
    <row r="138" spans="1:29">
      <c r="A138" s="1">
        <v>137</v>
      </c>
      <c r="F138" s="16"/>
      <c r="G138" s="17"/>
      <c r="H138" s="17"/>
      <c r="I138" s="17"/>
      <c r="T138" s="140"/>
      <c r="U138" s="141"/>
      <c r="V138" s="141"/>
      <c r="W138" s="141"/>
      <c r="X138" s="141"/>
      <c r="Y138" s="141"/>
      <c r="Z138" s="141"/>
      <c r="AA138" s="141"/>
      <c r="AB138" s="141"/>
      <c r="AC138" s="142"/>
    </row>
    <row r="139" spans="1:29">
      <c r="A139" s="1">
        <v>138</v>
      </c>
      <c r="F139" s="16"/>
      <c r="G139" s="17"/>
      <c r="H139" s="17"/>
      <c r="I139" s="17"/>
      <c r="T139" s="140"/>
      <c r="U139" s="141"/>
      <c r="V139" s="141"/>
      <c r="W139" s="141"/>
      <c r="X139" s="141"/>
      <c r="Y139" s="141"/>
      <c r="Z139" s="141"/>
      <c r="AA139" s="141"/>
      <c r="AB139" s="141"/>
      <c r="AC139" s="142"/>
    </row>
    <row r="140" spans="1:29">
      <c r="A140" s="1">
        <v>139</v>
      </c>
      <c r="F140" s="16"/>
      <c r="G140" s="17"/>
      <c r="H140" s="17"/>
      <c r="I140" s="17"/>
      <c r="T140" s="140"/>
      <c r="U140" s="141"/>
      <c r="V140" s="141"/>
      <c r="W140" s="141"/>
      <c r="X140" s="141"/>
      <c r="Y140" s="141"/>
      <c r="Z140" s="141"/>
      <c r="AA140" s="141"/>
      <c r="AB140" s="141"/>
      <c r="AC140" s="142"/>
    </row>
    <row r="141" spans="1:29">
      <c r="A141" s="1">
        <v>140</v>
      </c>
      <c r="F141" s="16"/>
      <c r="G141" s="17"/>
      <c r="H141" s="17"/>
      <c r="I141" s="17"/>
      <c r="T141" s="140"/>
      <c r="U141" s="141"/>
      <c r="V141" s="141"/>
      <c r="W141" s="141"/>
      <c r="X141" s="141"/>
      <c r="Y141" s="141"/>
      <c r="Z141" s="141"/>
      <c r="AA141" s="141"/>
      <c r="AB141" s="141"/>
      <c r="AC141" s="142"/>
    </row>
    <row r="142" spans="1:29">
      <c r="A142" s="1">
        <v>141</v>
      </c>
      <c r="F142" s="16"/>
      <c r="G142" s="17"/>
      <c r="H142" s="17"/>
      <c r="I142" s="17"/>
      <c r="T142" s="140"/>
      <c r="U142" s="141"/>
      <c r="V142" s="141"/>
      <c r="W142" s="141"/>
      <c r="X142" s="141"/>
      <c r="Y142" s="141"/>
      <c r="Z142" s="141"/>
      <c r="AA142" s="141"/>
      <c r="AB142" s="141"/>
      <c r="AC142" s="142"/>
    </row>
    <row r="143" spans="1:29">
      <c r="A143" s="1">
        <v>142</v>
      </c>
      <c r="F143" s="16"/>
      <c r="G143" s="17"/>
      <c r="H143" s="17"/>
      <c r="I143" s="17"/>
      <c r="T143" s="140"/>
      <c r="U143" s="141"/>
      <c r="V143" s="141"/>
      <c r="W143" s="141"/>
      <c r="X143" s="141"/>
      <c r="Y143" s="141"/>
      <c r="Z143" s="141"/>
      <c r="AA143" s="141"/>
      <c r="AB143" s="141"/>
      <c r="AC143" s="142"/>
    </row>
    <row r="144" spans="1:29">
      <c r="A144" s="1">
        <v>143</v>
      </c>
      <c r="F144" s="16"/>
      <c r="G144" s="17"/>
      <c r="H144" s="17"/>
      <c r="I144" s="17"/>
      <c r="T144" s="140"/>
      <c r="U144" s="141"/>
      <c r="V144" s="141"/>
      <c r="W144" s="141"/>
      <c r="X144" s="141"/>
      <c r="Y144" s="141"/>
      <c r="Z144" s="141"/>
      <c r="AA144" s="141"/>
      <c r="AB144" s="141"/>
      <c r="AC144" s="142"/>
    </row>
    <row r="145" spans="1:29">
      <c r="A145" s="1">
        <v>144</v>
      </c>
      <c r="F145" s="16"/>
      <c r="G145" s="17"/>
      <c r="H145" s="17"/>
      <c r="I145" s="17"/>
      <c r="T145" s="140"/>
      <c r="U145" s="141"/>
      <c r="V145" s="141"/>
      <c r="W145" s="141"/>
      <c r="X145" s="141"/>
      <c r="Y145" s="141"/>
      <c r="Z145" s="141"/>
      <c r="AA145" s="141"/>
      <c r="AB145" s="141"/>
      <c r="AC145" s="142"/>
    </row>
    <row r="146" spans="1:29">
      <c r="A146" s="1">
        <v>145</v>
      </c>
      <c r="F146" s="16"/>
      <c r="G146" s="17"/>
      <c r="H146" s="17"/>
      <c r="I146" s="17"/>
      <c r="T146" s="140"/>
      <c r="U146" s="141"/>
      <c r="V146" s="141"/>
      <c r="W146" s="141"/>
      <c r="X146" s="141"/>
      <c r="Y146" s="141"/>
      <c r="Z146" s="141"/>
      <c r="AA146" s="141"/>
      <c r="AB146" s="141"/>
      <c r="AC146" s="142"/>
    </row>
    <row r="147" spans="1:29">
      <c r="A147" s="1">
        <v>146</v>
      </c>
      <c r="F147" s="16"/>
      <c r="G147" s="17"/>
      <c r="H147" s="17"/>
      <c r="I147" s="17"/>
      <c r="T147" s="140"/>
      <c r="U147" s="141"/>
      <c r="V147" s="141"/>
      <c r="W147" s="141"/>
      <c r="X147" s="141"/>
      <c r="Y147" s="141"/>
      <c r="Z147" s="141"/>
      <c r="AA147" s="141"/>
      <c r="AB147" s="141"/>
      <c r="AC147" s="142"/>
    </row>
    <row r="148" spans="1:29">
      <c r="A148" s="1">
        <v>147</v>
      </c>
      <c r="F148" s="16"/>
      <c r="G148" s="17"/>
      <c r="H148" s="17"/>
      <c r="I148" s="17"/>
      <c r="T148" s="140"/>
      <c r="U148" s="141"/>
      <c r="V148" s="141"/>
      <c r="W148" s="141"/>
      <c r="X148" s="141"/>
      <c r="Y148" s="141"/>
      <c r="Z148" s="141"/>
      <c r="AA148" s="141"/>
      <c r="AB148" s="141"/>
      <c r="AC148" s="142"/>
    </row>
    <row r="149" spans="1:29">
      <c r="A149" s="1">
        <v>148</v>
      </c>
      <c r="F149" s="16"/>
      <c r="G149" s="17"/>
      <c r="H149" s="17"/>
      <c r="I149" s="17"/>
      <c r="T149" s="140"/>
      <c r="U149" s="141"/>
      <c r="V149" s="141"/>
      <c r="W149" s="141"/>
      <c r="X149" s="141"/>
      <c r="Y149" s="141"/>
      <c r="Z149" s="141"/>
      <c r="AA149" s="141"/>
      <c r="AB149" s="141"/>
      <c r="AC149" s="142"/>
    </row>
    <row r="150" spans="1:29">
      <c r="A150" s="1">
        <v>149</v>
      </c>
      <c r="F150" s="16"/>
      <c r="G150" s="17"/>
      <c r="H150" s="17"/>
      <c r="I150" s="17"/>
      <c r="T150" s="140"/>
      <c r="U150" s="141"/>
      <c r="V150" s="141"/>
      <c r="W150" s="141"/>
      <c r="X150" s="141"/>
      <c r="Y150" s="141"/>
      <c r="Z150" s="141"/>
      <c r="AA150" s="141"/>
      <c r="AB150" s="141"/>
      <c r="AC150" s="142"/>
    </row>
    <row r="151" spans="1:29">
      <c r="A151" s="1">
        <v>150</v>
      </c>
      <c r="F151" s="16"/>
      <c r="G151" s="17"/>
      <c r="H151" s="17"/>
      <c r="I151" s="17"/>
      <c r="T151" s="140"/>
      <c r="U151" s="141"/>
      <c r="V151" s="141"/>
      <c r="W151" s="141"/>
      <c r="X151" s="141"/>
      <c r="Y151" s="141"/>
      <c r="Z151" s="141"/>
      <c r="AA151" s="141"/>
      <c r="AB151" s="141"/>
      <c r="AC151" s="142"/>
    </row>
    <row r="152" spans="1:29">
      <c r="A152" s="1">
        <v>151</v>
      </c>
      <c r="F152" s="16"/>
      <c r="G152" s="17"/>
      <c r="H152" s="17"/>
      <c r="I152" s="17"/>
      <c r="T152" s="140"/>
      <c r="U152" s="141"/>
      <c r="V152" s="141"/>
      <c r="W152" s="141"/>
      <c r="X152" s="141"/>
      <c r="Y152" s="141"/>
      <c r="Z152" s="141"/>
      <c r="AA152" s="141"/>
      <c r="AB152" s="141"/>
      <c r="AC152" s="142"/>
    </row>
    <row r="153" spans="1:29">
      <c r="A153" s="1">
        <v>152</v>
      </c>
      <c r="F153" s="16"/>
      <c r="G153" s="17"/>
      <c r="H153" s="17"/>
      <c r="I153" s="17"/>
      <c r="T153" s="140"/>
      <c r="U153" s="141"/>
      <c r="V153" s="141"/>
      <c r="W153" s="141"/>
      <c r="X153" s="141"/>
      <c r="Y153" s="141"/>
      <c r="Z153" s="141"/>
      <c r="AA153" s="141"/>
      <c r="AB153" s="141"/>
      <c r="AC153" s="142"/>
    </row>
    <row r="154" spans="1:29">
      <c r="A154" s="1">
        <v>153</v>
      </c>
      <c r="F154" s="16"/>
      <c r="G154" s="17"/>
      <c r="H154" s="17"/>
      <c r="I154" s="17"/>
      <c r="T154" s="140"/>
      <c r="U154" s="141"/>
      <c r="V154" s="141"/>
      <c r="W154" s="141"/>
      <c r="X154" s="141"/>
      <c r="Y154" s="141"/>
      <c r="Z154" s="141"/>
      <c r="AA154" s="141"/>
      <c r="AB154" s="141"/>
      <c r="AC154" s="142"/>
    </row>
    <row r="155" spans="1:29">
      <c r="A155" s="1">
        <v>154</v>
      </c>
      <c r="F155" s="16"/>
      <c r="G155" s="17"/>
      <c r="H155" s="17"/>
      <c r="I155" s="17"/>
      <c r="T155" s="140"/>
      <c r="U155" s="141"/>
      <c r="V155" s="141"/>
      <c r="W155" s="141"/>
      <c r="X155" s="141"/>
      <c r="Y155" s="141"/>
      <c r="Z155" s="141"/>
      <c r="AA155" s="141"/>
      <c r="AB155" s="141"/>
      <c r="AC155" s="142"/>
    </row>
    <row r="156" spans="1:29">
      <c r="A156" s="1">
        <v>155</v>
      </c>
      <c r="F156" s="16"/>
      <c r="G156" s="17"/>
      <c r="H156" s="17"/>
      <c r="I156" s="17"/>
      <c r="T156" s="140"/>
      <c r="U156" s="141"/>
      <c r="V156" s="141"/>
      <c r="W156" s="141"/>
      <c r="X156" s="141"/>
      <c r="Y156" s="141"/>
      <c r="Z156" s="141"/>
      <c r="AA156" s="141"/>
      <c r="AB156" s="141"/>
      <c r="AC156" s="142"/>
    </row>
    <row r="157" spans="1:29">
      <c r="A157" s="1">
        <v>156</v>
      </c>
      <c r="F157" s="16"/>
      <c r="G157" s="17"/>
      <c r="H157" s="17"/>
      <c r="I157" s="17"/>
      <c r="T157" s="140"/>
      <c r="U157" s="141"/>
      <c r="V157" s="141"/>
      <c r="W157" s="141"/>
      <c r="X157" s="141"/>
      <c r="Y157" s="141"/>
      <c r="Z157" s="141"/>
      <c r="AA157" s="141"/>
      <c r="AB157" s="141"/>
      <c r="AC157" s="142"/>
    </row>
    <row r="158" spans="1:29">
      <c r="A158" s="1">
        <v>157</v>
      </c>
      <c r="F158" s="16"/>
      <c r="G158" s="17"/>
      <c r="H158" s="17"/>
      <c r="I158" s="17"/>
      <c r="T158" s="140"/>
      <c r="U158" s="141"/>
      <c r="V158" s="141"/>
      <c r="W158" s="141"/>
      <c r="X158" s="141"/>
      <c r="Y158" s="141"/>
      <c r="Z158" s="141"/>
      <c r="AA158" s="141"/>
      <c r="AB158" s="141"/>
      <c r="AC158" s="142"/>
    </row>
    <row r="159" spans="1:29">
      <c r="A159" s="1">
        <v>158</v>
      </c>
      <c r="F159" s="16"/>
      <c r="G159" s="17"/>
      <c r="H159" s="17"/>
      <c r="I159" s="17"/>
      <c r="T159" s="140"/>
      <c r="U159" s="141"/>
      <c r="V159" s="141"/>
      <c r="W159" s="141"/>
      <c r="X159" s="141"/>
      <c r="Y159" s="141"/>
      <c r="Z159" s="141"/>
      <c r="AA159" s="141"/>
      <c r="AB159" s="141"/>
      <c r="AC159" s="142"/>
    </row>
    <row r="160" spans="1:29">
      <c r="A160" s="1">
        <v>159</v>
      </c>
      <c r="F160" s="16"/>
      <c r="G160" s="17"/>
      <c r="H160" s="17"/>
      <c r="I160" s="17"/>
      <c r="T160" s="140"/>
      <c r="U160" s="141"/>
      <c r="V160" s="141"/>
      <c r="W160" s="141"/>
      <c r="X160" s="141"/>
      <c r="Y160" s="141"/>
      <c r="Z160" s="141"/>
      <c r="AA160" s="141"/>
      <c r="AB160" s="141"/>
      <c r="AC160" s="142"/>
    </row>
    <row r="161" spans="1:29">
      <c r="A161" s="1">
        <v>160</v>
      </c>
      <c r="F161" s="16"/>
      <c r="G161" s="17"/>
      <c r="H161" s="17"/>
      <c r="I161" s="17"/>
      <c r="T161" s="140"/>
      <c r="U161" s="141"/>
      <c r="V161" s="141"/>
      <c r="W161" s="141"/>
      <c r="X161" s="141"/>
      <c r="Y161" s="141"/>
      <c r="Z161" s="141"/>
      <c r="AA161" s="141"/>
      <c r="AB161" s="141"/>
      <c r="AC161" s="142"/>
    </row>
    <row r="162" spans="1:29">
      <c r="A162" s="1">
        <v>161</v>
      </c>
      <c r="F162" s="16"/>
      <c r="G162" s="17"/>
      <c r="H162" s="17"/>
      <c r="I162" s="17"/>
      <c r="T162" s="140"/>
      <c r="U162" s="141"/>
      <c r="V162" s="141"/>
      <c r="W162" s="141"/>
      <c r="X162" s="141"/>
      <c r="Y162" s="141"/>
      <c r="Z162" s="141"/>
      <c r="AA162" s="141"/>
      <c r="AB162" s="141"/>
      <c r="AC162" s="142"/>
    </row>
    <row r="163" spans="1:29">
      <c r="A163" s="1">
        <v>162</v>
      </c>
      <c r="F163" s="16"/>
      <c r="G163" s="17"/>
      <c r="H163" s="17"/>
      <c r="I163" s="17"/>
      <c r="T163" s="140"/>
      <c r="U163" s="141"/>
      <c r="V163" s="141"/>
      <c r="W163" s="141"/>
      <c r="X163" s="141"/>
      <c r="Y163" s="141"/>
      <c r="Z163" s="141"/>
      <c r="AA163" s="141"/>
      <c r="AB163" s="141"/>
      <c r="AC163" s="142"/>
    </row>
    <row r="164" spans="1:29">
      <c r="A164" s="1">
        <v>163</v>
      </c>
      <c r="F164" s="16"/>
      <c r="G164" s="17"/>
      <c r="H164" s="17"/>
      <c r="I164" s="17"/>
      <c r="T164" s="140"/>
      <c r="U164" s="141"/>
      <c r="V164" s="141"/>
      <c r="W164" s="141"/>
      <c r="X164" s="141"/>
      <c r="Y164" s="141"/>
      <c r="Z164" s="141"/>
      <c r="AA164" s="141"/>
      <c r="AB164" s="141"/>
      <c r="AC164" s="142"/>
    </row>
    <row r="165" spans="1:29">
      <c r="A165" s="1">
        <v>164</v>
      </c>
      <c r="F165" s="16"/>
      <c r="G165" s="17"/>
      <c r="H165" s="17"/>
      <c r="I165" s="17"/>
      <c r="T165" s="140"/>
      <c r="U165" s="141"/>
      <c r="V165" s="141"/>
      <c r="W165" s="141"/>
      <c r="X165" s="141"/>
      <c r="Y165" s="141"/>
      <c r="Z165" s="141"/>
      <c r="AA165" s="141"/>
      <c r="AB165" s="141"/>
      <c r="AC165" s="142"/>
    </row>
    <row r="166" spans="1:29">
      <c r="A166" s="1">
        <v>165</v>
      </c>
      <c r="F166" s="16"/>
      <c r="G166" s="17"/>
      <c r="H166" s="17"/>
      <c r="I166" s="17"/>
      <c r="T166" s="140"/>
      <c r="U166" s="141"/>
      <c r="V166" s="141"/>
      <c r="W166" s="141"/>
      <c r="X166" s="141"/>
      <c r="Y166" s="141"/>
      <c r="Z166" s="141"/>
      <c r="AA166" s="141"/>
      <c r="AB166" s="141"/>
      <c r="AC166" s="142"/>
    </row>
    <row r="167" spans="1:29">
      <c r="A167" s="1">
        <v>166</v>
      </c>
      <c r="F167" s="16"/>
      <c r="G167" s="17"/>
      <c r="H167" s="17"/>
      <c r="I167" s="17"/>
      <c r="T167" s="140"/>
      <c r="U167" s="141"/>
      <c r="V167" s="141"/>
      <c r="W167" s="141"/>
      <c r="X167" s="141"/>
      <c r="Y167" s="141"/>
      <c r="Z167" s="141"/>
      <c r="AA167" s="141"/>
      <c r="AB167" s="141"/>
      <c r="AC167" s="142"/>
    </row>
    <row r="168" spans="1:29">
      <c r="A168" s="1">
        <v>167</v>
      </c>
      <c r="F168" s="16"/>
      <c r="G168" s="17"/>
      <c r="H168" s="17"/>
      <c r="I168" s="17"/>
      <c r="T168" s="140"/>
      <c r="U168" s="141"/>
      <c r="V168" s="141"/>
      <c r="W168" s="141"/>
      <c r="X168" s="141"/>
      <c r="Y168" s="141"/>
      <c r="Z168" s="141"/>
      <c r="AA168" s="141"/>
      <c r="AB168" s="141"/>
      <c r="AC168" s="142"/>
    </row>
    <row r="169" spans="1:29">
      <c r="A169" s="1">
        <v>168</v>
      </c>
      <c r="F169" s="16"/>
      <c r="G169" s="17"/>
      <c r="H169" s="17"/>
      <c r="I169" s="17"/>
      <c r="T169" s="140"/>
      <c r="U169" s="141"/>
      <c r="V169" s="141"/>
      <c r="W169" s="141"/>
      <c r="X169" s="141"/>
      <c r="Y169" s="141"/>
      <c r="Z169" s="141"/>
      <c r="AA169" s="141"/>
      <c r="AB169" s="141"/>
      <c r="AC169" s="142"/>
    </row>
    <row r="170" spans="1:29">
      <c r="A170" s="1">
        <v>169</v>
      </c>
      <c r="F170" s="16"/>
      <c r="G170" s="17"/>
      <c r="H170" s="17"/>
      <c r="I170" s="17"/>
      <c r="T170" s="140"/>
      <c r="U170" s="141"/>
      <c r="V170" s="141"/>
      <c r="W170" s="141"/>
      <c r="X170" s="141"/>
      <c r="Y170" s="141"/>
      <c r="Z170" s="141"/>
      <c r="AA170" s="141"/>
      <c r="AB170" s="141"/>
      <c r="AC170" s="142"/>
    </row>
    <row r="171" spans="1:29">
      <c r="A171" s="1">
        <v>170</v>
      </c>
      <c r="F171" s="16"/>
      <c r="G171" s="17"/>
      <c r="H171" s="17"/>
      <c r="I171" s="17"/>
      <c r="T171" s="140"/>
      <c r="U171" s="141"/>
      <c r="V171" s="141"/>
      <c r="W171" s="141"/>
      <c r="X171" s="141"/>
      <c r="Y171" s="141"/>
      <c r="Z171" s="141"/>
      <c r="AA171" s="141"/>
      <c r="AB171" s="141"/>
      <c r="AC171" s="142"/>
    </row>
    <row r="172" spans="1:29">
      <c r="A172" s="1">
        <v>171</v>
      </c>
      <c r="F172" s="16"/>
      <c r="G172" s="17"/>
      <c r="H172" s="17"/>
      <c r="I172" s="17"/>
      <c r="T172" s="140"/>
      <c r="U172" s="141"/>
      <c r="V172" s="141"/>
      <c r="W172" s="141"/>
      <c r="X172" s="141"/>
      <c r="Y172" s="141"/>
      <c r="Z172" s="141"/>
      <c r="AA172" s="141"/>
      <c r="AB172" s="141"/>
      <c r="AC172" s="142"/>
    </row>
    <row r="173" spans="1:29">
      <c r="A173" s="1">
        <v>172</v>
      </c>
      <c r="F173" s="16"/>
      <c r="G173" s="17"/>
      <c r="H173" s="17"/>
      <c r="I173" s="17"/>
      <c r="T173" s="140"/>
      <c r="U173" s="141"/>
      <c r="V173" s="141"/>
      <c r="W173" s="141"/>
      <c r="X173" s="141"/>
      <c r="Y173" s="141"/>
      <c r="Z173" s="141"/>
      <c r="AA173" s="141"/>
      <c r="AB173" s="141"/>
      <c r="AC173" s="142"/>
    </row>
    <row r="174" spans="1:29">
      <c r="A174" s="1">
        <v>173</v>
      </c>
      <c r="F174" s="16"/>
      <c r="G174" s="17"/>
      <c r="H174" s="17"/>
      <c r="I174" s="17"/>
      <c r="T174" s="140"/>
      <c r="U174" s="141"/>
      <c r="V174" s="141"/>
      <c r="W174" s="141"/>
      <c r="X174" s="141"/>
      <c r="Y174" s="141"/>
      <c r="Z174" s="141"/>
      <c r="AA174" s="141"/>
      <c r="AB174" s="141"/>
      <c r="AC174" s="142"/>
    </row>
    <row r="175" spans="1:29">
      <c r="A175" s="1">
        <v>174</v>
      </c>
      <c r="F175" s="16"/>
      <c r="G175" s="17"/>
      <c r="H175" s="17"/>
      <c r="I175" s="17"/>
      <c r="T175" s="140"/>
      <c r="U175" s="141"/>
      <c r="V175" s="141"/>
      <c r="W175" s="141"/>
      <c r="X175" s="141"/>
      <c r="Y175" s="141"/>
      <c r="Z175" s="141"/>
      <c r="AA175" s="141"/>
      <c r="AB175" s="141"/>
      <c r="AC175" s="142"/>
    </row>
    <row r="176" spans="1:29">
      <c r="A176" s="1">
        <v>175</v>
      </c>
      <c r="F176" s="16"/>
      <c r="G176" s="17"/>
      <c r="H176" s="17"/>
      <c r="I176" s="17"/>
      <c r="T176" s="140"/>
      <c r="U176" s="141"/>
      <c r="V176" s="141"/>
      <c r="W176" s="141"/>
      <c r="X176" s="141"/>
      <c r="Y176" s="141"/>
      <c r="Z176" s="141"/>
      <c r="AA176" s="141"/>
      <c r="AB176" s="141"/>
      <c r="AC176" s="142"/>
    </row>
    <row r="177" spans="1:29">
      <c r="A177" s="1">
        <v>176</v>
      </c>
      <c r="F177" s="16"/>
      <c r="G177" s="17"/>
      <c r="H177" s="17"/>
      <c r="I177" s="17"/>
      <c r="T177" s="140"/>
      <c r="U177" s="141"/>
      <c r="V177" s="141"/>
      <c r="W177" s="141"/>
      <c r="X177" s="141"/>
      <c r="Y177" s="141"/>
      <c r="Z177" s="141"/>
      <c r="AA177" s="141"/>
      <c r="AB177" s="141"/>
      <c r="AC177" s="142"/>
    </row>
    <row r="178" spans="1:29">
      <c r="A178" s="1">
        <v>177</v>
      </c>
      <c r="F178" s="16"/>
      <c r="G178" s="17"/>
      <c r="H178" s="17"/>
      <c r="I178" s="17"/>
      <c r="T178" s="140"/>
      <c r="U178" s="141"/>
      <c r="V178" s="141"/>
      <c r="W178" s="141"/>
      <c r="X178" s="141"/>
      <c r="Y178" s="141"/>
      <c r="Z178" s="141"/>
      <c r="AA178" s="141"/>
      <c r="AB178" s="141"/>
      <c r="AC178" s="142"/>
    </row>
    <row r="179" spans="1:29">
      <c r="A179" s="1">
        <v>178</v>
      </c>
      <c r="F179" s="16"/>
      <c r="G179" s="17"/>
      <c r="H179" s="17"/>
      <c r="I179" s="17"/>
      <c r="T179" s="140"/>
      <c r="U179" s="141"/>
      <c r="V179" s="141"/>
      <c r="W179" s="141"/>
      <c r="X179" s="141"/>
      <c r="Y179" s="141"/>
      <c r="Z179" s="141"/>
      <c r="AA179" s="141"/>
      <c r="AB179" s="141"/>
      <c r="AC179" s="142"/>
    </row>
    <row r="180" spans="1:29">
      <c r="A180" s="1">
        <v>179</v>
      </c>
      <c r="F180" s="16"/>
      <c r="G180" s="17"/>
      <c r="H180" s="17"/>
      <c r="I180" s="17"/>
      <c r="T180" s="140"/>
      <c r="U180" s="141"/>
      <c r="V180" s="141"/>
      <c r="W180" s="141"/>
      <c r="X180" s="141"/>
      <c r="Y180" s="141"/>
      <c r="Z180" s="141"/>
      <c r="AA180" s="141"/>
      <c r="AB180" s="141"/>
      <c r="AC180" s="142"/>
    </row>
    <row r="181" spans="1:29">
      <c r="A181" s="1">
        <v>180</v>
      </c>
      <c r="F181" s="16"/>
      <c r="G181" s="17"/>
      <c r="H181" s="17"/>
      <c r="I181" s="17"/>
      <c r="T181" s="140"/>
      <c r="U181" s="141"/>
      <c r="V181" s="141"/>
      <c r="W181" s="141"/>
      <c r="X181" s="141"/>
      <c r="Y181" s="141"/>
      <c r="Z181" s="141"/>
      <c r="AA181" s="141"/>
      <c r="AB181" s="141"/>
      <c r="AC181" s="142"/>
    </row>
    <row r="182" spans="1:29">
      <c r="A182" s="1">
        <v>181</v>
      </c>
      <c r="F182" s="16"/>
      <c r="G182" s="17"/>
      <c r="H182" s="17"/>
      <c r="I182" s="17"/>
      <c r="T182" s="140"/>
      <c r="U182" s="141"/>
      <c r="V182" s="141"/>
      <c r="W182" s="141"/>
      <c r="X182" s="141"/>
      <c r="Y182" s="141"/>
      <c r="Z182" s="141"/>
      <c r="AA182" s="141"/>
      <c r="AB182" s="141"/>
      <c r="AC182" s="142"/>
    </row>
    <row r="183" spans="1:29">
      <c r="A183" s="1">
        <v>182</v>
      </c>
      <c r="F183" s="16"/>
      <c r="G183" s="17"/>
      <c r="H183" s="17"/>
      <c r="I183" s="17"/>
      <c r="T183" s="140"/>
      <c r="U183" s="141"/>
      <c r="V183" s="141"/>
      <c r="W183" s="141"/>
      <c r="X183" s="141"/>
      <c r="Y183" s="141"/>
      <c r="Z183" s="141"/>
      <c r="AA183" s="141"/>
      <c r="AB183" s="141"/>
      <c r="AC183" s="142"/>
    </row>
    <row r="184" spans="1:29">
      <c r="A184" s="1">
        <v>183</v>
      </c>
      <c r="F184" s="16"/>
      <c r="G184" s="17"/>
      <c r="H184" s="17"/>
      <c r="I184" s="17"/>
      <c r="T184" s="140"/>
      <c r="U184" s="141"/>
      <c r="V184" s="141"/>
      <c r="W184" s="141"/>
      <c r="X184" s="141"/>
      <c r="Y184" s="141"/>
      <c r="Z184" s="141"/>
      <c r="AA184" s="141"/>
      <c r="AB184" s="141"/>
      <c r="AC184" s="142"/>
    </row>
    <row r="185" spans="1:29">
      <c r="A185" s="1">
        <v>184</v>
      </c>
      <c r="F185" s="16"/>
      <c r="G185" s="17"/>
      <c r="H185" s="17"/>
      <c r="I185" s="17"/>
      <c r="T185" s="140"/>
      <c r="U185" s="141"/>
      <c r="V185" s="141"/>
      <c r="W185" s="141"/>
      <c r="X185" s="141"/>
      <c r="Y185" s="141"/>
      <c r="Z185" s="141"/>
      <c r="AA185" s="141"/>
      <c r="AB185" s="141"/>
      <c r="AC185" s="142"/>
    </row>
    <row r="186" spans="1:29">
      <c r="A186" s="1">
        <v>185</v>
      </c>
      <c r="F186" s="16"/>
      <c r="G186" s="17"/>
      <c r="H186" s="17"/>
      <c r="I186" s="17"/>
      <c r="T186" s="140"/>
      <c r="U186" s="141"/>
      <c r="V186" s="141"/>
      <c r="W186" s="141"/>
      <c r="X186" s="141"/>
      <c r="Y186" s="141"/>
      <c r="Z186" s="141"/>
      <c r="AA186" s="141"/>
      <c r="AB186" s="141"/>
      <c r="AC186" s="142"/>
    </row>
    <row r="187" spans="1:29">
      <c r="A187" s="1">
        <v>186</v>
      </c>
      <c r="F187" s="16"/>
      <c r="G187" s="17"/>
      <c r="H187" s="17"/>
      <c r="I187" s="17"/>
      <c r="T187" s="140"/>
      <c r="U187" s="141"/>
      <c r="V187" s="141"/>
      <c r="W187" s="141"/>
      <c r="X187" s="141"/>
      <c r="Y187" s="141"/>
      <c r="Z187" s="141"/>
      <c r="AA187" s="141"/>
      <c r="AB187" s="141"/>
      <c r="AC187" s="142"/>
    </row>
    <row r="188" spans="1:29">
      <c r="A188" s="1">
        <v>187</v>
      </c>
      <c r="F188" s="16"/>
      <c r="G188" s="17"/>
      <c r="H188" s="17"/>
      <c r="I188" s="17"/>
      <c r="T188" s="140"/>
      <c r="U188" s="141"/>
      <c r="V188" s="141"/>
      <c r="W188" s="141"/>
      <c r="X188" s="141"/>
      <c r="Y188" s="141"/>
      <c r="Z188" s="141"/>
      <c r="AA188" s="141"/>
      <c r="AB188" s="141"/>
      <c r="AC188" s="142"/>
    </row>
    <row r="189" spans="1:29">
      <c r="A189" s="1">
        <v>188</v>
      </c>
      <c r="F189" s="16"/>
      <c r="G189" s="17"/>
      <c r="H189" s="17"/>
      <c r="I189" s="17"/>
      <c r="T189" s="140"/>
      <c r="U189" s="141"/>
      <c r="V189" s="141"/>
      <c r="W189" s="141"/>
      <c r="X189" s="141"/>
      <c r="Y189" s="141"/>
      <c r="Z189" s="141"/>
      <c r="AA189" s="141"/>
      <c r="AB189" s="141"/>
      <c r="AC189" s="142"/>
    </row>
    <row r="190" spans="1:29">
      <c r="A190" s="1">
        <v>189</v>
      </c>
      <c r="F190" s="16"/>
      <c r="G190" s="17"/>
      <c r="H190" s="17"/>
      <c r="I190" s="17"/>
      <c r="T190" s="140"/>
      <c r="U190" s="141"/>
      <c r="V190" s="141"/>
      <c r="W190" s="141"/>
      <c r="X190" s="141"/>
      <c r="Y190" s="141"/>
      <c r="Z190" s="141"/>
      <c r="AA190" s="141"/>
      <c r="AB190" s="141"/>
      <c r="AC190" s="142"/>
    </row>
    <row r="191" spans="1:29">
      <c r="A191" s="1">
        <v>190</v>
      </c>
      <c r="F191" s="16"/>
      <c r="G191" s="17"/>
      <c r="H191" s="17"/>
      <c r="I191" s="17"/>
      <c r="T191" s="140"/>
      <c r="U191" s="141"/>
      <c r="V191" s="141"/>
      <c r="W191" s="141"/>
      <c r="X191" s="141"/>
      <c r="Y191" s="141"/>
      <c r="Z191" s="141"/>
      <c r="AA191" s="141"/>
      <c r="AB191" s="141"/>
      <c r="AC191" s="142"/>
    </row>
    <row r="192" spans="1:29">
      <c r="A192" s="1">
        <v>191</v>
      </c>
      <c r="F192" s="16"/>
      <c r="G192" s="17"/>
      <c r="H192" s="17"/>
      <c r="I192" s="17"/>
      <c r="T192" s="140"/>
      <c r="U192" s="141"/>
      <c r="V192" s="141"/>
      <c r="W192" s="141"/>
      <c r="X192" s="141"/>
      <c r="Y192" s="141"/>
      <c r="Z192" s="141"/>
      <c r="AA192" s="141"/>
      <c r="AB192" s="141"/>
      <c r="AC192" s="142"/>
    </row>
    <row r="193" spans="1:29">
      <c r="A193" s="1">
        <v>192</v>
      </c>
      <c r="F193" s="16"/>
      <c r="G193" s="17"/>
      <c r="H193" s="17"/>
      <c r="I193" s="17"/>
      <c r="T193" s="140"/>
      <c r="U193" s="141"/>
      <c r="V193" s="141"/>
      <c r="W193" s="141"/>
      <c r="X193" s="141"/>
      <c r="Y193" s="141"/>
      <c r="Z193" s="141"/>
      <c r="AA193" s="141"/>
      <c r="AB193" s="141"/>
      <c r="AC193" s="142"/>
    </row>
    <row r="194" spans="1:29">
      <c r="A194" s="1">
        <v>193</v>
      </c>
      <c r="F194" s="16"/>
      <c r="G194" s="17"/>
      <c r="H194" s="17"/>
      <c r="I194" s="17"/>
      <c r="T194" s="140"/>
      <c r="U194" s="141"/>
      <c r="V194" s="141"/>
      <c r="W194" s="141"/>
      <c r="X194" s="141"/>
      <c r="Y194" s="141"/>
      <c r="Z194" s="141"/>
      <c r="AA194" s="141"/>
      <c r="AB194" s="141"/>
      <c r="AC194" s="142"/>
    </row>
    <row r="195" spans="1:29">
      <c r="A195" s="1">
        <v>194</v>
      </c>
      <c r="F195" s="16"/>
      <c r="G195" s="17"/>
      <c r="H195" s="17"/>
      <c r="I195" s="17"/>
      <c r="T195" s="140"/>
      <c r="U195" s="141"/>
      <c r="V195" s="141"/>
      <c r="W195" s="141"/>
      <c r="X195" s="141"/>
      <c r="Y195" s="141"/>
      <c r="Z195" s="141"/>
      <c r="AA195" s="141"/>
      <c r="AB195" s="141"/>
      <c r="AC195" s="142"/>
    </row>
    <row r="196" spans="1:29">
      <c r="A196" s="1">
        <v>195</v>
      </c>
      <c r="F196" s="16"/>
      <c r="G196" s="17"/>
      <c r="H196" s="17"/>
      <c r="I196" s="17"/>
      <c r="T196" s="140"/>
      <c r="U196" s="141"/>
      <c r="V196" s="141"/>
      <c r="W196" s="141"/>
      <c r="X196" s="141"/>
      <c r="Y196" s="141"/>
      <c r="Z196" s="141"/>
      <c r="AA196" s="141"/>
      <c r="AB196" s="141"/>
      <c r="AC196" s="142"/>
    </row>
    <row r="197" spans="1:29">
      <c r="A197" s="1">
        <v>196</v>
      </c>
      <c r="F197" s="16"/>
      <c r="G197" s="17"/>
      <c r="H197" s="17"/>
      <c r="I197" s="17"/>
      <c r="T197" s="140"/>
      <c r="U197" s="141"/>
      <c r="V197" s="141"/>
      <c r="W197" s="141"/>
      <c r="X197" s="141"/>
      <c r="Y197" s="141"/>
      <c r="Z197" s="141"/>
      <c r="AA197" s="141"/>
      <c r="AB197" s="141"/>
      <c r="AC197" s="142"/>
    </row>
    <row r="198" spans="1:29">
      <c r="A198" s="1">
        <v>197</v>
      </c>
      <c r="F198" s="16"/>
      <c r="G198" s="17"/>
      <c r="H198" s="17"/>
      <c r="I198" s="17"/>
      <c r="T198" s="140"/>
      <c r="U198" s="141"/>
      <c r="V198" s="141"/>
      <c r="W198" s="141"/>
      <c r="X198" s="141"/>
      <c r="Y198" s="141"/>
      <c r="Z198" s="141"/>
      <c r="AA198" s="141"/>
      <c r="AB198" s="141"/>
      <c r="AC198" s="142"/>
    </row>
    <row r="199" spans="1:29">
      <c r="A199" s="1">
        <v>198</v>
      </c>
      <c r="F199" s="16"/>
      <c r="G199" s="17"/>
      <c r="H199" s="17"/>
      <c r="I199" s="17"/>
      <c r="T199" s="140"/>
      <c r="U199" s="141"/>
      <c r="V199" s="141"/>
      <c r="W199" s="141"/>
      <c r="X199" s="141"/>
      <c r="Y199" s="141"/>
      <c r="Z199" s="141"/>
      <c r="AA199" s="141"/>
      <c r="AB199" s="141"/>
      <c r="AC199" s="142"/>
    </row>
    <row r="200" spans="1:29">
      <c r="A200" s="1">
        <v>199</v>
      </c>
      <c r="F200" s="16"/>
      <c r="G200" s="17"/>
      <c r="H200" s="17"/>
      <c r="I200" s="17"/>
      <c r="T200" s="140"/>
      <c r="U200" s="141"/>
      <c r="V200" s="141"/>
      <c r="W200" s="141"/>
      <c r="X200" s="141"/>
      <c r="Y200" s="141"/>
      <c r="Z200" s="141"/>
      <c r="AA200" s="141"/>
      <c r="AB200" s="141"/>
      <c r="AC200" s="142"/>
    </row>
    <row r="201" spans="1:29">
      <c r="A201" s="1">
        <v>200</v>
      </c>
      <c r="F201" s="16"/>
      <c r="G201" s="17"/>
      <c r="H201" s="17"/>
      <c r="I201" s="17"/>
      <c r="T201" s="140"/>
      <c r="U201" s="141"/>
      <c r="V201" s="141"/>
      <c r="W201" s="141"/>
      <c r="X201" s="141"/>
      <c r="Y201" s="141"/>
      <c r="Z201" s="141"/>
      <c r="AA201" s="141"/>
      <c r="AB201" s="141"/>
      <c r="AC201" s="142"/>
    </row>
    <row r="202" spans="1:29">
      <c r="A202" s="1">
        <v>201</v>
      </c>
      <c r="F202" s="16"/>
      <c r="G202" s="17"/>
      <c r="H202" s="17"/>
      <c r="I202" s="17"/>
      <c r="T202" s="140"/>
      <c r="U202" s="141"/>
      <c r="V202" s="141"/>
      <c r="W202" s="141"/>
      <c r="X202" s="141"/>
      <c r="Y202" s="141"/>
      <c r="Z202" s="141"/>
      <c r="AA202" s="141"/>
      <c r="AB202" s="141"/>
      <c r="AC202" s="142"/>
    </row>
    <row r="203" spans="1:29">
      <c r="A203" s="1">
        <v>202</v>
      </c>
      <c r="F203" s="16"/>
      <c r="G203" s="17"/>
      <c r="H203" s="17"/>
      <c r="I203" s="17"/>
      <c r="T203" s="140"/>
      <c r="U203" s="141"/>
      <c r="V203" s="141"/>
      <c r="W203" s="141"/>
      <c r="X203" s="141"/>
      <c r="Y203" s="141"/>
      <c r="Z203" s="141"/>
      <c r="AA203" s="141"/>
      <c r="AB203" s="141"/>
      <c r="AC203" s="142"/>
    </row>
    <row r="204" spans="1:29">
      <c r="A204" s="1">
        <v>203</v>
      </c>
      <c r="F204" s="16"/>
      <c r="G204" s="17"/>
      <c r="H204" s="17"/>
      <c r="I204" s="17"/>
      <c r="T204" s="140"/>
      <c r="U204" s="141"/>
      <c r="V204" s="141"/>
      <c r="W204" s="141"/>
      <c r="X204" s="141"/>
      <c r="Y204" s="141"/>
      <c r="Z204" s="141"/>
      <c r="AA204" s="141"/>
      <c r="AB204" s="141"/>
      <c r="AC204" s="142"/>
    </row>
    <row r="205" spans="1:29">
      <c r="A205" s="1">
        <v>204</v>
      </c>
      <c r="F205" s="16"/>
      <c r="G205" s="17"/>
      <c r="H205" s="17"/>
      <c r="I205" s="17"/>
      <c r="T205" s="140"/>
      <c r="U205" s="141"/>
      <c r="V205" s="141"/>
      <c r="W205" s="141"/>
      <c r="X205" s="141"/>
      <c r="Y205" s="141"/>
      <c r="Z205" s="141"/>
      <c r="AA205" s="141"/>
      <c r="AB205" s="141"/>
      <c r="AC205" s="142"/>
    </row>
    <row r="206" spans="1:29">
      <c r="A206" s="1">
        <v>205</v>
      </c>
      <c r="F206" s="16"/>
      <c r="G206" s="17"/>
      <c r="H206" s="17"/>
      <c r="I206" s="17"/>
      <c r="T206" s="140"/>
      <c r="U206" s="141"/>
      <c r="V206" s="141"/>
      <c r="W206" s="141"/>
      <c r="X206" s="141"/>
      <c r="Y206" s="141"/>
      <c r="Z206" s="141"/>
      <c r="AA206" s="141"/>
      <c r="AB206" s="141"/>
      <c r="AC206" s="142"/>
    </row>
    <row r="207" spans="1:29">
      <c r="A207" s="1">
        <v>206</v>
      </c>
      <c r="F207" s="16"/>
      <c r="G207" s="17"/>
      <c r="H207" s="17"/>
      <c r="I207" s="17"/>
      <c r="T207" s="140"/>
      <c r="U207" s="141"/>
      <c r="V207" s="141"/>
      <c r="W207" s="141"/>
      <c r="X207" s="141"/>
      <c r="Y207" s="141"/>
      <c r="Z207" s="141"/>
      <c r="AA207" s="141"/>
      <c r="AB207" s="141"/>
      <c r="AC207" s="142"/>
    </row>
    <row r="208" spans="1:29">
      <c r="A208" s="1">
        <v>207</v>
      </c>
      <c r="F208" s="16"/>
      <c r="G208" s="17"/>
      <c r="H208" s="17"/>
      <c r="I208" s="17"/>
      <c r="T208" s="140"/>
      <c r="U208" s="141"/>
      <c r="V208" s="141"/>
      <c r="W208" s="141"/>
      <c r="X208" s="141"/>
      <c r="Y208" s="141"/>
      <c r="Z208" s="141"/>
      <c r="AA208" s="141"/>
      <c r="AB208" s="141"/>
      <c r="AC208" s="142"/>
    </row>
    <row r="209" spans="1:29">
      <c r="A209" s="1">
        <v>208</v>
      </c>
      <c r="F209" s="16"/>
      <c r="G209" s="17"/>
      <c r="H209" s="17"/>
      <c r="I209" s="17"/>
      <c r="T209" s="140"/>
      <c r="U209" s="141"/>
      <c r="V209" s="141"/>
      <c r="W209" s="141"/>
      <c r="X209" s="141"/>
      <c r="Y209" s="141"/>
      <c r="Z209" s="141"/>
      <c r="AA209" s="141"/>
      <c r="AB209" s="141"/>
      <c r="AC209" s="142"/>
    </row>
    <row r="210" spans="1:29">
      <c r="A210" s="1">
        <v>209</v>
      </c>
      <c r="F210" s="16"/>
      <c r="G210" s="17"/>
      <c r="H210" s="17"/>
      <c r="I210" s="17"/>
      <c r="T210" s="140"/>
      <c r="U210" s="141"/>
      <c r="V210" s="141"/>
      <c r="W210" s="141"/>
      <c r="X210" s="141"/>
      <c r="Y210" s="141"/>
      <c r="Z210" s="141"/>
      <c r="AA210" s="141"/>
      <c r="AB210" s="141"/>
      <c r="AC210" s="142"/>
    </row>
    <row r="211" spans="1:29">
      <c r="A211" s="1">
        <v>210</v>
      </c>
      <c r="F211" s="16"/>
      <c r="G211" s="17"/>
      <c r="H211" s="17"/>
      <c r="I211" s="17"/>
      <c r="T211" s="140"/>
      <c r="U211" s="141"/>
      <c r="V211" s="141"/>
      <c r="W211" s="141"/>
      <c r="X211" s="141"/>
      <c r="Y211" s="141"/>
      <c r="Z211" s="141"/>
      <c r="AA211" s="141"/>
      <c r="AB211" s="141"/>
      <c r="AC211" s="142"/>
    </row>
    <row r="212" spans="1:29">
      <c r="A212" s="1">
        <v>211</v>
      </c>
      <c r="F212" s="16"/>
      <c r="G212" s="17"/>
      <c r="H212" s="17"/>
      <c r="I212" s="17"/>
      <c r="T212" s="140"/>
      <c r="U212" s="141"/>
      <c r="V212" s="141"/>
      <c r="W212" s="141"/>
      <c r="X212" s="141"/>
      <c r="Y212" s="141"/>
      <c r="Z212" s="141"/>
      <c r="AA212" s="141"/>
      <c r="AB212" s="141"/>
      <c r="AC212" s="142"/>
    </row>
    <row r="213" spans="1:29">
      <c r="A213" s="1">
        <v>212</v>
      </c>
      <c r="F213" s="16"/>
      <c r="G213" s="17"/>
      <c r="H213" s="17"/>
      <c r="I213" s="17"/>
      <c r="T213" s="140"/>
      <c r="U213" s="141"/>
      <c r="V213" s="141"/>
      <c r="W213" s="141"/>
      <c r="X213" s="141"/>
      <c r="Y213" s="141"/>
      <c r="Z213" s="141"/>
      <c r="AA213" s="141"/>
      <c r="AB213" s="141"/>
      <c r="AC213" s="142"/>
    </row>
    <row r="214" spans="1:29">
      <c r="A214" s="1">
        <v>213</v>
      </c>
      <c r="F214" s="16"/>
      <c r="G214" s="17"/>
      <c r="H214" s="17"/>
      <c r="I214" s="17"/>
      <c r="T214" s="140"/>
      <c r="U214" s="141"/>
      <c r="V214" s="141"/>
      <c r="W214" s="141"/>
      <c r="X214" s="141"/>
      <c r="Y214" s="141"/>
      <c r="Z214" s="141"/>
      <c r="AA214" s="141"/>
      <c r="AB214" s="141"/>
      <c r="AC214" s="142"/>
    </row>
    <row r="215" spans="1:29">
      <c r="A215" s="1">
        <v>214</v>
      </c>
      <c r="F215" s="16"/>
      <c r="G215" s="17"/>
      <c r="H215" s="17"/>
      <c r="I215" s="17"/>
      <c r="T215" s="140"/>
      <c r="U215" s="141"/>
      <c r="V215" s="141"/>
      <c r="W215" s="141"/>
      <c r="X215" s="141"/>
      <c r="Y215" s="141"/>
      <c r="Z215" s="141"/>
      <c r="AA215" s="141"/>
      <c r="AB215" s="141"/>
      <c r="AC215" s="142"/>
    </row>
    <row r="216" spans="1:29">
      <c r="A216" s="1">
        <v>215</v>
      </c>
      <c r="F216" s="16"/>
      <c r="G216" s="17"/>
      <c r="H216" s="17"/>
      <c r="I216" s="17"/>
      <c r="T216" s="140"/>
      <c r="U216" s="141"/>
      <c r="V216" s="141"/>
      <c r="W216" s="141"/>
      <c r="X216" s="141"/>
      <c r="Y216" s="141"/>
      <c r="Z216" s="141"/>
      <c r="AA216" s="141"/>
      <c r="AB216" s="141"/>
      <c r="AC216" s="142"/>
    </row>
    <row r="217" spans="1:29">
      <c r="A217" s="1">
        <v>216</v>
      </c>
      <c r="F217" s="16"/>
      <c r="G217" s="17"/>
      <c r="H217" s="17"/>
      <c r="I217" s="17"/>
      <c r="T217" s="140"/>
      <c r="U217" s="141"/>
      <c r="V217" s="141"/>
      <c r="W217" s="141"/>
      <c r="X217" s="141"/>
      <c r="Y217" s="141"/>
      <c r="Z217" s="141"/>
      <c r="AA217" s="141"/>
      <c r="AB217" s="141"/>
      <c r="AC217" s="142"/>
    </row>
    <row r="218" spans="1:29">
      <c r="A218" s="1">
        <v>217</v>
      </c>
      <c r="F218" s="16"/>
      <c r="G218" s="17"/>
      <c r="H218" s="17"/>
      <c r="I218" s="17"/>
      <c r="T218" s="140"/>
      <c r="U218" s="141"/>
      <c r="V218" s="141"/>
      <c r="W218" s="141"/>
      <c r="X218" s="141"/>
      <c r="Y218" s="141"/>
      <c r="Z218" s="141"/>
      <c r="AA218" s="141"/>
      <c r="AB218" s="141"/>
      <c r="AC218" s="142"/>
    </row>
    <row r="219" spans="1:29">
      <c r="A219" s="1">
        <v>218</v>
      </c>
      <c r="F219" s="16"/>
      <c r="G219" s="17"/>
      <c r="H219" s="17"/>
      <c r="I219" s="17"/>
      <c r="T219" s="140"/>
      <c r="U219" s="141"/>
      <c r="V219" s="141"/>
      <c r="W219" s="141"/>
      <c r="X219" s="141"/>
      <c r="Y219" s="141"/>
      <c r="Z219" s="141"/>
      <c r="AA219" s="141"/>
      <c r="AB219" s="141"/>
      <c r="AC219" s="142"/>
    </row>
    <row r="220" spans="1:29">
      <c r="A220" s="1">
        <v>219</v>
      </c>
      <c r="F220" s="16"/>
      <c r="G220" s="17"/>
      <c r="H220" s="17"/>
      <c r="I220" s="17"/>
      <c r="T220" s="140"/>
      <c r="U220" s="141"/>
      <c r="V220" s="141"/>
      <c r="W220" s="141"/>
      <c r="X220" s="141"/>
      <c r="Y220" s="141"/>
      <c r="Z220" s="141"/>
      <c r="AA220" s="141"/>
      <c r="AB220" s="141"/>
      <c r="AC220" s="142"/>
    </row>
    <row r="221" spans="1:29">
      <c r="A221" s="1">
        <v>220</v>
      </c>
      <c r="F221" s="16"/>
      <c r="G221" s="17"/>
      <c r="H221" s="17"/>
      <c r="I221" s="17"/>
      <c r="T221" s="140"/>
      <c r="U221" s="141"/>
      <c r="V221" s="141"/>
      <c r="W221" s="141"/>
      <c r="X221" s="141"/>
      <c r="Y221" s="141"/>
      <c r="Z221" s="141"/>
      <c r="AA221" s="141"/>
      <c r="AB221" s="141"/>
      <c r="AC221" s="142"/>
    </row>
    <row r="222" spans="1:29">
      <c r="A222" s="1">
        <v>221</v>
      </c>
      <c r="F222" s="16"/>
      <c r="G222" s="17"/>
      <c r="H222" s="17"/>
      <c r="I222" s="17"/>
      <c r="T222" s="140"/>
      <c r="U222" s="141"/>
      <c r="V222" s="141"/>
      <c r="W222" s="141"/>
      <c r="X222" s="141"/>
      <c r="Y222" s="141"/>
      <c r="Z222" s="141"/>
      <c r="AA222" s="141"/>
      <c r="AB222" s="141"/>
      <c r="AC222" s="142"/>
    </row>
    <row r="223" spans="1:29">
      <c r="A223" s="1">
        <v>222</v>
      </c>
      <c r="F223" s="16"/>
      <c r="G223" s="17"/>
      <c r="H223" s="17"/>
      <c r="I223" s="17"/>
      <c r="T223" s="140"/>
      <c r="U223" s="141"/>
      <c r="V223" s="141"/>
      <c r="W223" s="141"/>
      <c r="X223" s="141"/>
      <c r="Y223" s="141"/>
      <c r="Z223" s="141"/>
      <c r="AA223" s="141"/>
      <c r="AB223" s="141"/>
      <c r="AC223" s="142"/>
    </row>
    <row r="224" spans="1:29">
      <c r="A224" s="1">
        <v>223</v>
      </c>
      <c r="F224" s="16"/>
      <c r="G224" s="17"/>
      <c r="H224" s="17"/>
      <c r="I224" s="17"/>
      <c r="T224" s="140"/>
      <c r="U224" s="141"/>
      <c r="V224" s="141"/>
      <c r="W224" s="141"/>
      <c r="X224" s="141"/>
      <c r="Y224" s="141"/>
      <c r="Z224" s="141"/>
      <c r="AA224" s="141"/>
      <c r="AB224" s="141"/>
      <c r="AC224" s="142"/>
    </row>
    <row r="225" spans="1:29">
      <c r="A225" s="1">
        <v>224</v>
      </c>
      <c r="F225" s="16"/>
      <c r="G225" s="17"/>
      <c r="H225" s="17"/>
      <c r="I225" s="17"/>
      <c r="T225" s="140"/>
      <c r="U225" s="141"/>
      <c r="V225" s="141"/>
      <c r="W225" s="141"/>
      <c r="X225" s="141"/>
      <c r="Y225" s="141"/>
      <c r="Z225" s="141"/>
      <c r="AA225" s="141"/>
      <c r="AB225" s="141"/>
      <c r="AC225" s="142"/>
    </row>
    <row r="226" spans="1:29">
      <c r="A226" s="1">
        <v>225</v>
      </c>
      <c r="F226" s="16"/>
      <c r="G226" s="17"/>
      <c r="H226" s="17"/>
      <c r="I226" s="17"/>
      <c r="T226" s="140"/>
      <c r="U226" s="141"/>
      <c r="V226" s="141"/>
      <c r="W226" s="141"/>
      <c r="X226" s="141"/>
      <c r="Y226" s="141"/>
      <c r="Z226" s="141"/>
      <c r="AA226" s="141"/>
      <c r="AB226" s="141"/>
      <c r="AC226" s="142"/>
    </row>
    <row r="227" spans="1:29">
      <c r="A227" s="1">
        <v>226</v>
      </c>
      <c r="F227" s="16"/>
      <c r="G227" s="17"/>
      <c r="H227" s="17"/>
      <c r="I227" s="17"/>
      <c r="T227" s="140"/>
      <c r="U227" s="141"/>
      <c r="V227" s="141"/>
      <c r="W227" s="141"/>
      <c r="X227" s="141"/>
      <c r="Y227" s="141"/>
      <c r="Z227" s="141"/>
      <c r="AA227" s="141"/>
      <c r="AB227" s="141"/>
      <c r="AC227" s="142"/>
    </row>
    <row r="228" spans="1:29">
      <c r="A228" s="1">
        <v>227</v>
      </c>
      <c r="F228" s="16"/>
      <c r="G228" s="17"/>
      <c r="H228" s="17"/>
      <c r="I228" s="17"/>
      <c r="T228" s="140"/>
      <c r="U228" s="141"/>
      <c r="V228" s="141"/>
      <c r="W228" s="141"/>
      <c r="X228" s="141"/>
      <c r="Y228" s="141"/>
      <c r="Z228" s="141"/>
      <c r="AA228" s="141"/>
      <c r="AB228" s="141"/>
      <c r="AC228" s="142"/>
    </row>
    <row r="229" spans="1:29">
      <c r="A229" s="1">
        <v>228</v>
      </c>
      <c r="F229" s="16"/>
      <c r="G229" s="17"/>
      <c r="H229" s="17"/>
      <c r="I229" s="17"/>
      <c r="T229" s="140"/>
      <c r="U229" s="141"/>
      <c r="V229" s="141"/>
      <c r="W229" s="141"/>
      <c r="X229" s="141"/>
      <c r="Y229" s="141"/>
      <c r="Z229" s="141"/>
      <c r="AA229" s="141"/>
      <c r="AB229" s="141"/>
      <c r="AC229" s="142"/>
    </row>
    <row r="230" spans="1:29">
      <c r="A230" s="1">
        <v>229</v>
      </c>
      <c r="F230" s="16"/>
      <c r="G230" s="17"/>
      <c r="H230" s="17"/>
      <c r="I230" s="17"/>
      <c r="T230" s="140"/>
      <c r="U230" s="141"/>
      <c r="V230" s="141"/>
      <c r="W230" s="141"/>
      <c r="X230" s="141"/>
      <c r="Y230" s="141"/>
      <c r="Z230" s="141"/>
      <c r="AA230" s="141"/>
      <c r="AB230" s="141"/>
      <c r="AC230" s="142"/>
    </row>
    <row r="231" spans="1:29">
      <c r="A231" s="1">
        <v>230</v>
      </c>
      <c r="F231" s="16"/>
      <c r="G231" s="17"/>
      <c r="H231" s="17"/>
      <c r="I231" s="17"/>
      <c r="T231" s="140"/>
      <c r="U231" s="141"/>
      <c r="V231" s="141"/>
      <c r="W231" s="141"/>
      <c r="X231" s="141"/>
      <c r="Y231" s="141"/>
      <c r="Z231" s="141"/>
      <c r="AA231" s="141"/>
      <c r="AB231" s="141"/>
      <c r="AC231" s="142"/>
    </row>
    <row r="232" spans="1:29">
      <c r="A232" s="1">
        <v>231</v>
      </c>
      <c r="F232" s="16"/>
      <c r="G232" s="17"/>
      <c r="H232" s="17"/>
      <c r="I232" s="17"/>
      <c r="T232" s="140"/>
      <c r="U232" s="141"/>
      <c r="V232" s="141"/>
      <c r="W232" s="141"/>
      <c r="X232" s="141"/>
      <c r="Y232" s="141"/>
      <c r="Z232" s="141"/>
      <c r="AA232" s="141"/>
      <c r="AB232" s="141"/>
      <c r="AC232" s="142"/>
    </row>
    <row r="233" spans="1:29">
      <c r="A233" s="1">
        <v>232</v>
      </c>
      <c r="F233" s="16"/>
      <c r="G233" s="17"/>
      <c r="H233" s="17"/>
      <c r="I233" s="17"/>
      <c r="T233" s="140"/>
      <c r="U233" s="141"/>
      <c r="V233" s="141"/>
      <c r="W233" s="141"/>
      <c r="X233" s="141"/>
      <c r="Y233" s="141"/>
      <c r="Z233" s="141"/>
      <c r="AA233" s="141"/>
      <c r="AB233" s="141"/>
      <c r="AC233" s="142"/>
    </row>
    <row r="234" spans="1:29">
      <c r="A234" s="1">
        <v>233</v>
      </c>
      <c r="F234" s="16"/>
      <c r="G234" s="17"/>
      <c r="H234" s="17"/>
      <c r="I234" s="17"/>
      <c r="T234" s="140"/>
      <c r="U234" s="141"/>
      <c r="V234" s="141"/>
      <c r="W234" s="141"/>
      <c r="X234" s="141"/>
      <c r="Y234" s="141"/>
      <c r="Z234" s="141"/>
      <c r="AA234" s="141"/>
      <c r="AB234" s="141"/>
      <c r="AC234" s="142"/>
    </row>
    <row r="235" spans="1:29">
      <c r="A235" s="1">
        <v>234</v>
      </c>
      <c r="F235" s="16"/>
      <c r="G235" s="17"/>
      <c r="H235" s="17"/>
      <c r="I235" s="17"/>
      <c r="T235" s="140"/>
      <c r="U235" s="141"/>
      <c r="V235" s="141"/>
      <c r="W235" s="141"/>
      <c r="X235" s="141"/>
      <c r="Y235" s="141"/>
      <c r="Z235" s="141"/>
      <c r="AA235" s="141"/>
      <c r="AB235" s="141"/>
      <c r="AC235" s="142"/>
    </row>
    <row r="236" spans="1:29">
      <c r="A236" s="1">
        <v>235</v>
      </c>
      <c r="F236" s="16"/>
      <c r="G236" s="17"/>
      <c r="H236" s="17"/>
      <c r="I236" s="17"/>
      <c r="T236" s="140"/>
      <c r="U236" s="141"/>
      <c r="V236" s="141"/>
      <c r="W236" s="141"/>
      <c r="X236" s="141"/>
      <c r="Y236" s="141"/>
      <c r="Z236" s="141"/>
      <c r="AA236" s="141"/>
      <c r="AB236" s="141"/>
      <c r="AC236" s="142"/>
    </row>
    <row r="237" spans="1:29">
      <c r="A237" s="1">
        <v>236</v>
      </c>
      <c r="F237" s="16"/>
      <c r="G237" s="17"/>
      <c r="H237" s="17"/>
      <c r="I237" s="17"/>
      <c r="T237" s="140"/>
      <c r="U237" s="141"/>
      <c r="V237" s="141"/>
      <c r="W237" s="141"/>
      <c r="X237" s="141"/>
      <c r="Y237" s="141"/>
      <c r="Z237" s="141"/>
      <c r="AA237" s="141"/>
      <c r="AB237" s="141"/>
      <c r="AC237" s="142"/>
    </row>
    <row r="238" spans="1:29">
      <c r="A238" s="1">
        <v>237</v>
      </c>
      <c r="F238" s="16"/>
      <c r="G238" s="17"/>
      <c r="H238" s="17"/>
      <c r="I238" s="17"/>
      <c r="T238" s="140"/>
      <c r="U238" s="141"/>
      <c r="V238" s="141"/>
      <c r="W238" s="141"/>
      <c r="X238" s="141"/>
      <c r="Y238" s="141"/>
      <c r="Z238" s="141"/>
      <c r="AA238" s="141"/>
      <c r="AB238" s="141"/>
      <c r="AC238" s="142"/>
    </row>
    <row r="239" spans="1:29">
      <c r="A239" s="1">
        <v>238</v>
      </c>
      <c r="F239" s="16"/>
      <c r="G239" s="17"/>
      <c r="H239" s="17"/>
      <c r="I239" s="17"/>
      <c r="T239" s="140"/>
      <c r="U239" s="141"/>
      <c r="V239" s="141"/>
      <c r="W239" s="141"/>
      <c r="X239" s="141"/>
      <c r="Y239" s="141"/>
      <c r="Z239" s="141"/>
      <c r="AA239" s="141"/>
      <c r="AB239" s="141"/>
      <c r="AC239" s="142"/>
    </row>
    <row r="240" spans="1:29">
      <c r="A240" s="1">
        <v>239</v>
      </c>
      <c r="F240" s="16"/>
      <c r="G240" s="17"/>
      <c r="H240" s="17"/>
      <c r="I240" s="17"/>
      <c r="T240" s="140"/>
      <c r="U240" s="141"/>
      <c r="V240" s="141"/>
      <c r="W240" s="141"/>
      <c r="X240" s="141"/>
      <c r="Y240" s="141"/>
      <c r="Z240" s="141"/>
      <c r="AA240" s="141"/>
      <c r="AB240" s="141"/>
      <c r="AC240" s="142"/>
    </row>
    <row r="241" spans="1:29">
      <c r="A241" s="1">
        <v>240</v>
      </c>
      <c r="F241" s="16"/>
      <c r="G241" s="17"/>
      <c r="H241" s="17"/>
      <c r="I241" s="17"/>
      <c r="T241" s="140"/>
      <c r="U241" s="141"/>
      <c r="V241" s="141"/>
      <c r="W241" s="141"/>
      <c r="X241" s="141"/>
      <c r="Y241" s="141"/>
      <c r="Z241" s="141"/>
      <c r="AA241" s="141"/>
      <c r="AB241" s="141"/>
      <c r="AC241" s="142"/>
    </row>
    <row r="242" spans="1:29">
      <c r="A242" s="1">
        <v>241</v>
      </c>
      <c r="F242" s="16"/>
      <c r="G242" s="17"/>
      <c r="H242" s="17"/>
      <c r="I242" s="17"/>
      <c r="T242" s="140"/>
      <c r="U242" s="141"/>
      <c r="V242" s="141"/>
      <c r="W242" s="141"/>
      <c r="X242" s="141"/>
      <c r="Y242" s="141"/>
      <c r="Z242" s="141"/>
      <c r="AA242" s="141"/>
      <c r="AB242" s="141"/>
      <c r="AC242" s="142"/>
    </row>
    <row r="243" spans="1:29">
      <c r="A243" s="1">
        <v>242</v>
      </c>
      <c r="F243" s="16"/>
      <c r="G243" s="17"/>
      <c r="H243" s="17"/>
      <c r="I243" s="17"/>
      <c r="T243" s="140"/>
      <c r="U243" s="141"/>
      <c r="V243" s="141"/>
      <c r="W243" s="141"/>
      <c r="X243" s="141"/>
      <c r="Y243" s="141"/>
      <c r="Z243" s="141"/>
      <c r="AA243" s="141"/>
      <c r="AB243" s="141"/>
      <c r="AC243" s="142"/>
    </row>
    <row r="244" spans="1:29">
      <c r="A244" s="1">
        <v>243</v>
      </c>
      <c r="F244" s="16"/>
      <c r="G244" s="17"/>
      <c r="H244" s="17"/>
      <c r="I244" s="17"/>
      <c r="T244" s="140"/>
      <c r="U244" s="141"/>
      <c r="V244" s="141"/>
      <c r="W244" s="141"/>
      <c r="X244" s="141"/>
      <c r="Y244" s="141"/>
      <c r="Z244" s="141"/>
      <c r="AA244" s="141"/>
      <c r="AB244" s="141"/>
      <c r="AC244" s="142"/>
    </row>
    <row r="245" spans="1:29">
      <c r="A245" s="1">
        <v>244</v>
      </c>
      <c r="F245" s="16"/>
      <c r="G245" s="17"/>
      <c r="H245" s="17"/>
      <c r="I245" s="17"/>
      <c r="T245" s="140"/>
      <c r="U245" s="141"/>
      <c r="V245" s="141"/>
      <c r="W245" s="141"/>
      <c r="X245" s="141"/>
      <c r="Y245" s="141"/>
      <c r="Z245" s="141"/>
      <c r="AA245" s="141"/>
      <c r="AB245" s="141"/>
      <c r="AC245" s="142"/>
    </row>
    <row r="246" spans="1:29">
      <c r="A246" s="1">
        <v>245</v>
      </c>
      <c r="F246" s="16"/>
      <c r="G246" s="17"/>
      <c r="H246" s="17"/>
      <c r="I246" s="17"/>
      <c r="T246" s="140"/>
      <c r="U246" s="141"/>
      <c r="V246" s="141"/>
      <c r="W246" s="141"/>
      <c r="X246" s="141"/>
      <c r="Y246" s="141"/>
      <c r="Z246" s="141"/>
      <c r="AA246" s="141"/>
      <c r="AB246" s="141"/>
      <c r="AC246" s="142"/>
    </row>
    <row r="247" spans="1:29">
      <c r="A247" s="1">
        <v>246</v>
      </c>
      <c r="F247" s="16"/>
      <c r="G247" s="17"/>
      <c r="H247" s="17"/>
      <c r="I247" s="17"/>
      <c r="T247" s="140"/>
      <c r="U247" s="141"/>
      <c r="V247" s="141"/>
      <c r="W247" s="141"/>
      <c r="X247" s="141"/>
      <c r="Y247" s="141"/>
      <c r="Z247" s="141"/>
      <c r="AA247" s="141"/>
      <c r="AB247" s="141"/>
      <c r="AC247" s="142"/>
    </row>
    <row r="248" spans="1:29">
      <c r="A248" s="1">
        <v>247</v>
      </c>
      <c r="F248" s="16"/>
      <c r="G248" s="17"/>
      <c r="H248" s="17"/>
      <c r="I248" s="17"/>
      <c r="T248" s="140"/>
      <c r="U248" s="141"/>
      <c r="V248" s="141"/>
      <c r="W248" s="141"/>
      <c r="X248" s="141"/>
      <c r="Y248" s="141"/>
      <c r="Z248" s="141"/>
      <c r="AA248" s="141"/>
      <c r="AB248" s="141"/>
      <c r="AC248" s="142"/>
    </row>
    <row r="249" spans="1:29">
      <c r="A249" s="1">
        <v>248</v>
      </c>
      <c r="F249" s="16"/>
      <c r="G249" s="17"/>
      <c r="H249" s="17"/>
      <c r="I249" s="17"/>
      <c r="T249" s="140"/>
      <c r="U249" s="141"/>
      <c r="V249" s="141"/>
      <c r="W249" s="141"/>
      <c r="X249" s="141"/>
      <c r="Y249" s="141"/>
      <c r="Z249" s="141"/>
      <c r="AA249" s="141"/>
      <c r="AB249" s="141"/>
      <c r="AC249" s="142"/>
    </row>
    <row r="250" spans="1:29">
      <c r="A250" s="1">
        <v>249</v>
      </c>
      <c r="F250" s="16"/>
      <c r="G250" s="17"/>
      <c r="H250" s="17"/>
      <c r="I250" s="17"/>
      <c r="T250" s="140"/>
      <c r="U250" s="141"/>
      <c r="V250" s="141"/>
      <c r="W250" s="141"/>
      <c r="X250" s="141"/>
      <c r="Y250" s="141"/>
      <c r="Z250" s="141"/>
      <c r="AA250" s="141"/>
      <c r="AB250" s="141"/>
      <c r="AC250" s="142"/>
    </row>
    <row r="251" spans="1:29">
      <c r="A251" s="1">
        <v>250</v>
      </c>
      <c r="F251" s="16"/>
      <c r="G251" s="17"/>
      <c r="H251" s="17"/>
      <c r="I251" s="17"/>
      <c r="T251" s="140"/>
      <c r="U251" s="141"/>
      <c r="V251" s="141"/>
      <c r="W251" s="141"/>
      <c r="X251" s="141"/>
      <c r="Y251" s="141"/>
      <c r="Z251" s="141"/>
      <c r="AA251" s="141"/>
      <c r="AB251" s="141"/>
      <c r="AC251" s="142"/>
    </row>
    <row r="252" spans="1:29">
      <c r="A252" s="1">
        <v>251</v>
      </c>
      <c r="F252" s="16"/>
      <c r="G252" s="17"/>
      <c r="H252" s="17"/>
      <c r="I252" s="17"/>
      <c r="T252" s="140"/>
      <c r="U252" s="141"/>
      <c r="V252" s="141"/>
      <c r="W252" s="141"/>
      <c r="X252" s="141"/>
      <c r="Y252" s="141"/>
      <c r="Z252" s="141"/>
      <c r="AA252" s="141"/>
      <c r="AB252" s="141"/>
      <c r="AC252" s="142"/>
    </row>
    <row r="253" spans="1:29">
      <c r="A253" s="1">
        <v>252</v>
      </c>
      <c r="F253" s="16"/>
      <c r="G253" s="17"/>
      <c r="H253" s="17"/>
      <c r="I253" s="17"/>
      <c r="T253" s="140"/>
      <c r="U253" s="141"/>
      <c r="V253" s="141"/>
      <c r="W253" s="141"/>
      <c r="X253" s="141"/>
      <c r="Y253" s="141"/>
      <c r="Z253" s="141"/>
      <c r="AA253" s="141"/>
      <c r="AB253" s="141"/>
      <c r="AC253" s="142"/>
    </row>
    <row r="254" spans="1:29">
      <c r="A254" s="1">
        <v>253</v>
      </c>
      <c r="F254" s="16"/>
      <c r="G254" s="17"/>
      <c r="H254" s="17"/>
      <c r="I254" s="17"/>
      <c r="T254" s="140"/>
      <c r="U254" s="141"/>
      <c r="V254" s="141"/>
      <c r="W254" s="141"/>
      <c r="X254" s="141"/>
      <c r="Y254" s="141"/>
      <c r="Z254" s="141"/>
      <c r="AA254" s="141"/>
      <c r="AB254" s="141"/>
      <c r="AC254" s="142"/>
    </row>
    <row r="255" spans="1:29">
      <c r="A255" s="1">
        <v>254</v>
      </c>
      <c r="F255" s="16"/>
      <c r="G255" s="17"/>
      <c r="H255" s="17"/>
      <c r="I255" s="17"/>
      <c r="T255" s="140"/>
      <c r="U255" s="141"/>
      <c r="V255" s="141"/>
      <c r="W255" s="141"/>
      <c r="X255" s="141"/>
      <c r="Y255" s="141"/>
      <c r="Z255" s="141"/>
      <c r="AA255" s="141"/>
      <c r="AB255" s="141"/>
      <c r="AC255" s="142"/>
    </row>
    <row r="256" spans="1:29">
      <c r="A256" s="1">
        <v>255</v>
      </c>
      <c r="F256" s="16"/>
      <c r="G256" s="17"/>
      <c r="H256" s="17"/>
      <c r="I256" s="17"/>
      <c r="T256" s="140"/>
      <c r="U256" s="141"/>
      <c r="V256" s="141"/>
      <c r="W256" s="141"/>
      <c r="X256" s="141"/>
      <c r="Y256" s="141"/>
      <c r="Z256" s="141"/>
      <c r="AA256" s="141"/>
      <c r="AB256" s="141"/>
      <c r="AC256" s="142"/>
    </row>
    <row r="257" spans="1:29">
      <c r="A257" s="1">
        <v>256</v>
      </c>
      <c r="F257" s="16"/>
      <c r="G257" s="17"/>
      <c r="H257" s="17"/>
      <c r="I257" s="17"/>
      <c r="T257" s="140"/>
      <c r="U257" s="141"/>
      <c r="V257" s="141"/>
      <c r="W257" s="141"/>
      <c r="X257" s="141"/>
      <c r="Y257" s="141"/>
      <c r="Z257" s="141"/>
      <c r="AA257" s="141"/>
      <c r="AB257" s="141"/>
      <c r="AC257" s="142"/>
    </row>
    <row r="258" spans="1:29">
      <c r="A258" s="1">
        <v>257</v>
      </c>
      <c r="F258" s="16"/>
      <c r="G258" s="17"/>
      <c r="H258" s="17"/>
      <c r="I258" s="17"/>
      <c r="T258" s="140"/>
      <c r="U258" s="141"/>
      <c r="V258" s="141"/>
      <c r="W258" s="141"/>
      <c r="X258" s="141"/>
      <c r="Y258" s="141"/>
      <c r="Z258" s="141"/>
      <c r="AA258" s="141"/>
      <c r="AB258" s="141"/>
      <c r="AC258" s="142"/>
    </row>
    <row r="259" spans="1:29">
      <c r="A259" s="1">
        <v>258</v>
      </c>
      <c r="F259" s="16"/>
      <c r="G259" s="17"/>
      <c r="H259" s="17"/>
      <c r="I259" s="17"/>
      <c r="T259" s="140"/>
      <c r="U259" s="141"/>
      <c r="V259" s="141"/>
      <c r="W259" s="141"/>
      <c r="X259" s="141"/>
      <c r="Y259" s="141"/>
      <c r="Z259" s="141"/>
      <c r="AA259" s="141"/>
      <c r="AB259" s="141"/>
      <c r="AC259" s="142"/>
    </row>
    <row r="260" spans="1:29">
      <c r="A260" s="1">
        <v>259</v>
      </c>
      <c r="F260" s="16"/>
      <c r="G260" s="17"/>
      <c r="H260" s="17"/>
      <c r="I260" s="17"/>
      <c r="T260" s="140"/>
      <c r="U260" s="141"/>
      <c r="V260" s="141"/>
      <c r="W260" s="141"/>
      <c r="X260" s="141"/>
      <c r="Y260" s="141"/>
      <c r="Z260" s="141"/>
      <c r="AA260" s="141"/>
      <c r="AB260" s="141"/>
      <c r="AC260" s="142"/>
    </row>
    <row r="261" spans="1:29">
      <c r="A261" s="1">
        <v>260</v>
      </c>
      <c r="F261" s="16"/>
      <c r="G261" s="17"/>
      <c r="H261" s="17"/>
      <c r="I261" s="17"/>
      <c r="T261" s="140"/>
      <c r="U261" s="141"/>
      <c r="V261" s="141"/>
      <c r="W261" s="141"/>
      <c r="X261" s="141"/>
      <c r="Y261" s="141"/>
      <c r="Z261" s="141"/>
      <c r="AA261" s="141"/>
      <c r="AB261" s="141"/>
      <c r="AC261" s="142"/>
    </row>
    <row r="262" spans="1:29">
      <c r="A262" s="1">
        <v>261</v>
      </c>
      <c r="F262" s="16"/>
      <c r="G262" s="17"/>
      <c r="H262" s="17"/>
      <c r="I262" s="17"/>
      <c r="T262" s="140"/>
      <c r="U262" s="141"/>
      <c r="V262" s="141"/>
      <c r="W262" s="141"/>
      <c r="X262" s="141"/>
      <c r="Y262" s="141"/>
      <c r="Z262" s="141"/>
      <c r="AA262" s="141"/>
      <c r="AB262" s="141"/>
      <c r="AC262" s="142"/>
    </row>
    <row r="263" spans="1:29">
      <c r="A263" s="1">
        <v>262</v>
      </c>
      <c r="F263" s="16"/>
      <c r="G263" s="17"/>
      <c r="H263" s="17"/>
      <c r="I263" s="17"/>
      <c r="T263" s="140"/>
      <c r="U263" s="141"/>
      <c r="V263" s="141"/>
      <c r="W263" s="141"/>
      <c r="X263" s="141"/>
      <c r="Y263" s="141"/>
      <c r="Z263" s="141"/>
      <c r="AA263" s="141"/>
      <c r="AB263" s="141"/>
      <c r="AC263" s="142"/>
    </row>
    <row r="264" spans="1:29">
      <c r="A264" s="1">
        <v>263</v>
      </c>
      <c r="F264" s="16"/>
      <c r="G264" s="17"/>
      <c r="H264" s="17"/>
      <c r="I264" s="17"/>
      <c r="T264" s="140"/>
      <c r="U264" s="141"/>
      <c r="V264" s="141"/>
      <c r="W264" s="141"/>
      <c r="X264" s="141"/>
      <c r="Y264" s="141"/>
      <c r="Z264" s="141"/>
      <c r="AA264" s="141"/>
      <c r="AB264" s="141"/>
      <c r="AC264" s="142"/>
    </row>
    <row r="265" spans="1:29">
      <c r="A265" s="1">
        <v>264</v>
      </c>
      <c r="F265" s="16"/>
      <c r="G265" s="17"/>
      <c r="H265" s="17"/>
      <c r="I265" s="17"/>
      <c r="T265" s="140"/>
      <c r="U265" s="141"/>
      <c r="V265" s="141"/>
      <c r="W265" s="141"/>
      <c r="X265" s="141"/>
      <c r="Y265" s="141"/>
      <c r="Z265" s="141"/>
      <c r="AA265" s="141"/>
      <c r="AB265" s="141"/>
      <c r="AC265" s="142"/>
    </row>
    <row r="266" spans="1:29">
      <c r="A266" s="1">
        <v>265</v>
      </c>
      <c r="F266" s="16"/>
      <c r="G266" s="17"/>
      <c r="H266" s="17"/>
      <c r="I266" s="17"/>
      <c r="T266" s="140"/>
      <c r="U266" s="141"/>
      <c r="V266" s="141"/>
      <c r="W266" s="141"/>
      <c r="X266" s="141"/>
      <c r="Y266" s="141"/>
      <c r="Z266" s="141"/>
      <c r="AA266" s="141"/>
      <c r="AB266" s="141"/>
      <c r="AC266" s="142"/>
    </row>
    <row r="267" spans="1:29">
      <c r="A267" s="1">
        <v>266</v>
      </c>
      <c r="F267" s="16"/>
      <c r="G267" s="17"/>
      <c r="H267" s="17"/>
      <c r="I267" s="17"/>
      <c r="T267" s="140"/>
      <c r="U267" s="141"/>
      <c r="V267" s="141"/>
      <c r="W267" s="141"/>
      <c r="X267" s="141"/>
      <c r="Y267" s="141"/>
      <c r="Z267" s="141"/>
      <c r="AA267" s="141"/>
      <c r="AB267" s="141"/>
      <c r="AC267" s="142"/>
    </row>
    <row r="268" spans="1:29">
      <c r="A268" s="1">
        <v>267</v>
      </c>
      <c r="F268" s="16"/>
      <c r="G268" s="17"/>
      <c r="H268" s="17"/>
      <c r="I268" s="17"/>
      <c r="T268" s="140"/>
      <c r="U268" s="141"/>
      <c r="V268" s="141"/>
      <c r="W268" s="141"/>
      <c r="X268" s="141"/>
      <c r="Y268" s="141"/>
      <c r="Z268" s="141"/>
      <c r="AA268" s="141"/>
      <c r="AB268" s="141"/>
      <c r="AC268" s="142"/>
    </row>
    <row r="269" spans="1:29">
      <c r="A269" s="1">
        <v>268</v>
      </c>
      <c r="F269" s="16"/>
      <c r="G269" s="17"/>
      <c r="H269" s="17"/>
      <c r="I269" s="17"/>
      <c r="T269" s="140"/>
      <c r="U269" s="141"/>
      <c r="V269" s="141"/>
      <c r="W269" s="141"/>
      <c r="X269" s="141"/>
      <c r="Y269" s="141"/>
      <c r="Z269" s="141"/>
      <c r="AA269" s="141"/>
      <c r="AB269" s="141"/>
      <c r="AC269" s="142"/>
    </row>
    <row r="270" spans="1:29">
      <c r="A270" s="1">
        <v>269</v>
      </c>
      <c r="F270" s="16"/>
      <c r="G270" s="17"/>
      <c r="H270" s="17"/>
      <c r="I270" s="17"/>
      <c r="T270" s="140"/>
      <c r="U270" s="141"/>
      <c r="V270" s="141"/>
      <c r="W270" s="141"/>
      <c r="X270" s="141"/>
      <c r="Y270" s="141"/>
      <c r="Z270" s="141"/>
      <c r="AA270" s="141"/>
      <c r="AB270" s="141"/>
      <c r="AC270" s="142"/>
    </row>
    <row r="271" spans="1:29">
      <c r="A271" s="1">
        <v>270</v>
      </c>
      <c r="F271" s="16"/>
      <c r="G271" s="17"/>
      <c r="H271" s="17"/>
      <c r="I271" s="17"/>
      <c r="T271" s="140"/>
      <c r="U271" s="141"/>
      <c r="V271" s="141"/>
      <c r="W271" s="141"/>
      <c r="X271" s="141"/>
      <c r="Y271" s="141"/>
      <c r="Z271" s="141"/>
      <c r="AA271" s="141"/>
      <c r="AB271" s="141"/>
      <c r="AC271" s="142"/>
    </row>
    <row r="272" spans="1:29">
      <c r="A272" s="1">
        <v>271</v>
      </c>
      <c r="F272" s="16"/>
      <c r="G272" s="17"/>
      <c r="H272" s="17"/>
      <c r="I272" s="17"/>
      <c r="T272" s="140"/>
      <c r="U272" s="141"/>
      <c r="V272" s="141"/>
      <c r="W272" s="141"/>
      <c r="X272" s="141"/>
      <c r="Y272" s="141"/>
      <c r="Z272" s="141"/>
      <c r="AA272" s="141"/>
      <c r="AB272" s="141"/>
      <c r="AC272" s="142"/>
    </row>
    <row r="273" spans="1:29">
      <c r="A273" s="1">
        <v>272</v>
      </c>
      <c r="F273" s="16"/>
      <c r="G273" s="17"/>
      <c r="H273" s="17"/>
      <c r="I273" s="17"/>
      <c r="T273" s="140"/>
      <c r="U273" s="141"/>
      <c r="V273" s="141"/>
      <c r="W273" s="141"/>
      <c r="X273" s="141"/>
      <c r="Y273" s="141"/>
      <c r="Z273" s="141"/>
      <c r="AA273" s="141"/>
      <c r="AB273" s="141"/>
      <c r="AC273" s="142"/>
    </row>
    <row r="274" spans="1:29">
      <c r="A274" s="1">
        <v>273</v>
      </c>
      <c r="F274" s="16"/>
      <c r="G274" s="17"/>
      <c r="H274" s="17"/>
      <c r="I274" s="17"/>
      <c r="T274" s="140"/>
      <c r="U274" s="141"/>
      <c r="V274" s="141"/>
      <c r="W274" s="141"/>
      <c r="X274" s="141"/>
      <c r="Y274" s="141"/>
      <c r="Z274" s="141"/>
      <c r="AA274" s="141"/>
      <c r="AB274" s="141"/>
      <c r="AC274" s="142"/>
    </row>
    <row r="275" spans="1:29">
      <c r="A275" s="1">
        <v>274</v>
      </c>
      <c r="F275" s="16"/>
      <c r="G275" s="17"/>
      <c r="H275" s="17"/>
      <c r="I275" s="17"/>
      <c r="T275" s="140"/>
      <c r="U275" s="141"/>
      <c r="V275" s="141"/>
      <c r="W275" s="141"/>
      <c r="X275" s="141"/>
      <c r="Y275" s="141"/>
      <c r="Z275" s="141"/>
      <c r="AA275" s="141"/>
      <c r="AB275" s="141"/>
      <c r="AC275" s="142"/>
    </row>
    <row r="276" spans="1:29">
      <c r="A276" s="1">
        <v>275</v>
      </c>
      <c r="F276" s="16"/>
      <c r="G276" s="17"/>
      <c r="H276" s="17"/>
      <c r="I276" s="17"/>
      <c r="T276" s="140"/>
      <c r="U276" s="141"/>
      <c r="V276" s="141"/>
      <c r="W276" s="141"/>
      <c r="X276" s="141"/>
      <c r="Y276" s="141"/>
      <c r="Z276" s="141"/>
      <c r="AA276" s="141"/>
      <c r="AB276" s="141"/>
      <c r="AC276" s="142"/>
    </row>
    <row r="277" spans="1:29">
      <c r="A277" s="1">
        <v>276</v>
      </c>
      <c r="F277" s="16"/>
      <c r="G277" s="17"/>
      <c r="H277" s="17"/>
      <c r="I277" s="17"/>
      <c r="T277" s="140"/>
      <c r="U277" s="141"/>
      <c r="V277" s="141"/>
      <c r="W277" s="141"/>
      <c r="X277" s="141"/>
      <c r="Y277" s="141"/>
      <c r="Z277" s="141"/>
      <c r="AA277" s="141"/>
      <c r="AB277" s="141"/>
      <c r="AC277" s="142"/>
    </row>
    <row r="278" spans="1:29">
      <c r="A278" s="1">
        <v>277</v>
      </c>
      <c r="F278" s="16"/>
      <c r="G278" s="17"/>
      <c r="H278" s="17"/>
      <c r="I278" s="17"/>
      <c r="T278" s="140"/>
      <c r="U278" s="141"/>
      <c r="V278" s="141"/>
      <c r="W278" s="141"/>
      <c r="X278" s="141"/>
      <c r="Y278" s="141"/>
      <c r="Z278" s="141"/>
      <c r="AA278" s="141"/>
      <c r="AB278" s="141"/>
      <c r="AC278" s="142"/>
    </row>
    <row r="279" spans="1:29">
      <c r="A279" s="1">
        <v>278</v>
      </c>
      <c r="F279" s="16"/>
      <c r="G279" s="17"/>
      <c r="H279" s="17"/>
      <c r="I279" s="17"/>
      <c r="T279" s="140"/>
      <c r="U279" s="141"/>
      <c r="V279" s="141"/>
      <c r="W279" s="141"/>
      <c r="X279" s="141"/>
      <c r="Y279" s="141"/>
      <c r="Z279" s="141"/>
      <c r="AA279" s="141"/>
      <c r="AB279" s="141"/>
      <c r="AC279" s="142"/>
    </row>
    <row r="280" spans="1:29">
      <c r="A280" s="1">
        <v>279</v>
      </c>
      <c r="F280" s="16"/>
      <c r="G280" s="17"/>
      <c r="H280" s="17"/>
      <c r="I280" s="17"/>
      <c r="T280" s="140"/>
      <c r="U280" s="141"/>
      <c r="V280" s="141"/>
      <c r="W280" s="141"/>
      <c r="X280" s="141"/>
      <c r="Y280" s="141"/>
      <c r="Z280" s="141"/>
      <c r="AA280" s="141"/>
      <c r="AB280" s="141"/>
      <c r="AC280" s="142"/>
    </row>
    <row r="281" spans="1:29">
      <c r="A281" s="1">
        <v>280</v>
      </c>
      <c r="F281" s="16"/>
      <c r="G281" s="17"/>
      <c r="H281" s="17"/>
      <c r="I281" s="17"/>
      <c r="T281" s="140"/>
      <c r="U281" s="141"/>
      <c r="V281" s="141"/>
      <c r="W281" s="141"/>
      <c r="X281" s="141"/>
      <c r="Y281" s="141"/>
      <c r="Z281" s="141"/>
      <c r="AA281" s="141"/>
      <c r="AB281" s="141"/>
      <c r="AC281" s="142"/>
    </row>
    <row r="282" spans="1:29">
      <c r="A282" s="1">
        <v>281</v>
      </c>
      <c r="F282" s="16"/>
      <c r="G282" s="17"/>
      <c r="H282" s="17"/>
      <c r="I282" s="17"/>
      <c r="T282" s="140"/>
      <c r="U282" s="141"/>
      <c r="V282" s="141"/>
      <c r="W282" s="141"/>
      <c r="X282" s="141"/>
      <c r="Y282" s="141"/>
      <c r="Z282" s="141"/>
      <c r="AA282" s="141"/>
      <c r="AB282" s="141"/>
      <c r="AC282" s="142"/>
    </row>
    <row r="283" spans="1:29">
      <c r="A283" s="1">
        <v>282</v>
      </c>
      <c r="F283" s="16"/>
      <c r="G283" s="17"/>
      <c r="H283" s="17"/>
      <c r="I283" s="17"/>
      <c r="T283" s="140"/>
      <c r="U283" s="141"/>
      <c r="V283" s="141"/>
      <c r="W283" s="141"/>
      <c r="X283" s="141"/>
      <c r="Y283" s="141"/>
      <c r="Z283" s="141"/>
      <c r="AA283" s="141"/>
      <c r="AB283" s="141"/>
      <c r="AC283" s="142"/>
    </row>
    <row r="284" spans="1:29">
      <c r="A284" s="1">
        <v>283</v>
      </c>
      <c r="F284" s="16"/>
      <c r="G284" s="17"/>
      <c r="H284" s="17"/>
      <c r="I284" s="17"/>
      <c r="T284" s="140"/>
      <c r="U284" s="141"/>
      <c r="V284" s="141"/>
      <c r="W284" s="141"/>
      <c r="X284" s="141"/>
      <c r="Y284" s="141"/>
      <c r="Z284" s="141"/>
      <c r="AA284" s="141"/>
      <c r="AB284" s="141"/>
      <c r="AC284" s="142"/>
    </row>
    <row r="285" spans="1:29">
      <c r="A285" s="1">
        <v>284</v>
      </c>
      <c r="F285" s="16"/>
      <c r="G285" s="17"/>
      <c r="H285" s="17"/>
      <c r="I285" s="17"/>
      <c r="T285" s="140"/>
      <c r="U285" s="141"/>
      <c r="V285" s="141"/>
      <c r="W285" s="141"/>
      <c r="X285" s="141"/>
      <c r="Y285" s="141"/>
      <c r="Z285" s="141"/>
      <c r="AA285" s="141"/>
      <c r="AB285" s="141"/>
      <c r="AC285" s="142"/>
    </row>
    <row r="286" spans="1:29">
      <c r="A286" s="1">
        <v>285</v>
      </c>
      <c r="F286" s="16"/>
      <c r="G286" s="17"/>
      <c r="H286" s="17"/>
      <c r="I286" s="17"/>
      <c r="T286" s="140"/>
      <c r="U286" s="141"/>
      <c r="V286" s="141"/>
      <c r="W286" s="141"/>
      <c r="X286" s="141"/>
      <c r="Y286" s="141"/>
      <c r="Z286" s="141"/>
      <c r="AA286" s="141"/>
      <c r="AB286" s="141"/>
      <c r="AC286" s="142"/>
    </row>
    <row r="287" spans="1:29">
      <c r="A287" s="1">
        <v>286</v>
      </c>
      <c r="F287" s="16"/>
      <c r="G287" s="17"/>
      <c r="H287" s="17"/>
      <c r="I287" s="17"/>
      <c r="T287" s="140"/>
      <c r="U287" s="141"/>
      <c r="V287" s="141"/>
      <c r="W287" s="141"/>
      <c r="X287" s="141"/>
      <c r="Y287" s="141"/>
      <c r="Z287" s="141"/>
      <c r="AA287" s="141"/>
      <c r="AB287" s="141"/>
      <c r="AC287" s="142"/>
    </row>
    <row r="288" spans="1:29">
      <c r="A288" s="1">
        <v>287</v>
      </c>
      <c r="F288" s="16"/>
      <c r="G288" s="17"/>
      <c r="H288" s="17"/>
      <c r="I288" s="17"/>
      <c r="T288" s="140"/>
      <c r="U288" s="141"/>
      <c r="V288" s="141"/>
      <c r="W288" s="141"/>
      <c r="X288" s="141"/>
      <c r="Y288" s="141"/>
      <c r="Z288" s="141"/>
      <c r="AA288" s="141"/>
      <c r="AB288" s="141"/>
      <c r="AC288" s="142"/>
    </row>
    <row r="289" spans="1:29">
      <c r="A289" s="1">
        <v>288</v>
      </c>
      <c r="F289" s="16"/>
      <c r="G289" s="17"/>
      <c r="H289" s="17"/>
      <c r="I289" s="17"/>
      <c r="T289" s="140"/>
      <c r="U289" s="141"/>
      <c r="V289" s="141"/>
      <c r="W289" s="141"/>
      <c r="X289" s="141"/>
      <c r="Y289" s="141"/>
      <c r="Z289" s="141"/>
      <c r="AA289" s="141"/>
      <c r="AB289" s="141"/>
      <c r="AC289" s="142"/>
    </row>
    <row r="290" spans="1:29">
      <c r="A290" s="1">
        <v>289</v>
      </c>
      <c r="F290" s="16"/>
      <c r="G290" s="17"/>
      <c r="H290" s="17"/>
      <c r="I290" s="17"/>
      <c r="T290" s="140"/>
      <c r="U290" s="141"/>
      <c r="V290" s="141"/>
      <c r="W290" s="141"/>
      <c r="X290" s="141"/>
      <c r="Y290" s="141"/>
      <c r="Z290" s="141"/>
      <c r="AA290" s="141"/>
      <c r="AB290" s="141"/>
      <c r="AC290" s="142"/>
    </row>
    <row r="291" spans="1:29">
      <c r="A291" s="1">
        <v>290</v>
      </c>
      <c r="F291" s="16"/>
      <c r="G291" s="17"/>
      <c r="H291" s="17"/>
      <c r="I291" s="17"/>
      <c r="T291" s="140"/>
      <c r="U291" s="141"/>
      <c r="V291" s="141"/>
      <c r="W291" s="141"/>
      <c r="X291" s="141"/>
      <c r="Y291" s="141"/>
      <c r="Z291" s="141"/>
      <c r="AA291" s="141"/>
      <c r="AB291" s="141"/>
      <c r="AC291" s="142"/>
    </row>
    <row r="292" spans="1:29">
      <c r="A292" s="1">
        <v>291</v>
      </c>
      <c r="F292" s="16"/>
      <c r="G292" s="17"/>
      <c r="H292" s="17"/>
      <c r="I292" s="17"/>
      <c r="T292" s="140"/>
      <c r="U292" s="141"/>
      <c r="V292" s="141"/>
      <c r="W292" s="141"/>
      <c r="X292" s="141"/>
      <c r="Y292" s="141"/>
      <c r="Z292" s="141"/>
      <c r="AA292" s="141"/>
      <c r="AB292" s="141"/>
      <c r="AC292" s="142"/>
    </row>
    <row r="293" spans="1:29">
      <c r="A293" s="1">
        <v>292</v>
      </c>
      <c r="F293" s="16"/>
      <c r="G293" s="17"/>
      <c r="H293" s="17"/>
      <c r="I293" s="17"/>
      <c r="T293" s="140"/>
      <c r="U293" s="141"/>
      <c r="V293" s="141"/>
      <c r="W293" s="141"/>
      <c r="X293" s="141"/>
      <c r="Y293" s="141"/>
      <c r="Z293" s="141"/>
      <c r="AA293" s="141"/>
      <c r="AB293" s="141"/>
      <c r="AC293" s="142"/>
    </row>
    <row r="294" spans="1:29">
      <c r="A294" s="1">
        <v>293</v>
      </c>
      <c r="F294" s="16"/>
      <c r="G294" s="17"/>
      <c r="H294" s="17"/>
      <c r="I294" s="17"/>
      <c r="T294" s="140"/>
      <c r="U294" s="141"/>
      <c r="V294" s="141"/>
      <c r="W294" s="141"/>
      <c r="X294" s="141"/>
      <c r="Y294" s="141"/>
      <c r="Z294" s="141"/>
      <c r="AA294" s="141"/>
      <c r="AB294" s="141"/>
      <c r="AC294" s="142"/>
    </row>
    <row r="295" spans="1:29">
      <c r="A295" s="1">
        <v>294</v>
      </c>
      <c r="F295" s="16"/>
      <c r="G295" s="17"/>
      <c r="H295" s="17"/>
      <c r="I295" s="17"/>
      <c r="T295" s="140"/>
      <c r="U295" s="141"/>
      <c r="V295" s="141"/>
      <c r="W295" s="141"/>
      <c r="X295" s="141"/>
      <c r="Y295" s="141"/>
      <c r="Z295" s="141"/>
      <c r="AA295" s="141"/>
      <c r="AB295" s="141"/>
      <c r="AC295" s="142"/>
    </row>
    <row r="296" spans="1:29">
      <c r="A296" s="1">
        <v>295</v>
      </c>
      <c r="F296" s="16"/>
      <c r="G296" s="17"/>
      <c r="H296" s="17"/>
      <c r="I296" s="17"/>
      <c r="T296" s="140"/>
      <c r="U296" s="141"/>
      <c r="V296" s="141"/>
      <c r="W296" s="141"/>
      <c r="X296" s="141"/>
      <c r="Y296" s="141"/>
      <c r="Z296" s="141"/>
      <c r="AA296" s="141"/>
      <c r="AB296" s="141"/>
      <c r="AC296" s="142"/>
    </row>
    <row r="297" spans="1:29">
      <c r="A297" s="1">
        <v>296</v>
      </c>
      <c r="F297" s="16"/>
      <c r="G297" s="17"/>
      <c r="H297" s="17"/>
      <c r="I297" s="17"/>
      <c r="T297" s="140"/>
      <c r="U297" s="141"/>
      <c r="V297" s="141"/>
      <c r="W297" s="141"/>
      <c r="X297" s="141"/>
      <c r="Y297" s="141"/>
      <c r="Z297" s="141"/>
      <c r="AA297" s="141"/>
      <c r="AB297" s="141"/>
      <c r="AC297" s="142"/>
    </row>
    <row r="298" spans="1:29">
      <c r="A298" s="1">
        <v>297</v>
      </c>
      <c r="F298" s="16"/>
      <c r="G298" s="17"/>
      <c r="H298" s="17"/>
      <c r="I298" s="17"/>
      <c r="T298" s="140"/>
      <c r="U298" s="141"/>
      <c r="V298" s="141"/>
      <c r="W298" s="141"/>
      <c r="X298" s="141"/>
      <c r="Y298" s="141"/>
      <c r="Z298" s="141"/>
      <c r="AA298" s="141"/>
      <c r="AB298" s="141"/>
      <c r="AC298" s="142"/>
    </row>
    <row r="299" spans="1:29">
      <c r="A299" s="1">
        <v>298</v>
      </c>
      <c r="F299" s="16"/>
      <c r="G299" s="17"/>
      <c r="H299" s="17"/>
      <c r="I299" s="17"/>
      <c r="T299" s="140"/>
      <c r="U299" s="141"/>
      <c r="V299" s="141"/>
      <c r="W299" s="141"/>
      <c r="X299" s="141"/>
      <c r="Y299" s="141"/>
      <c r="Z299" s="141"/>
      <c r="AA299" s="141"/>
      <c r="AB299" s="141"/>
      <c r="AC299" s="142"/>
    </row>
    <row r="300" spans="1:29">
      <c r="A300" s="1">
        <v>299</v>
      </c>
      <c r="F300" s="16"/>
      <c r="G300" s="17"/>
      <c r="H300" s="17"/>
      <c r="I300" s="17"/>
      <c r="T300" s="140"/>
      <c r="U300" s="141"/>
      <c r="V300" s="141"/>
      <c r="W300" s="141"/>
      <c r="X300" s="141"/>
      <c r="Y300" s="141"/>
      <c r="Z300" s="141"/>
      <c r="AA300" s="141"/>
      <c r="AB300" s="141"/>
      <c r="AC300" s="142"/>
    </row>
    <row r="301" spans="1:29">
      <c r="A301" s="1">
        <v>300</v>
      </c>
      <c r="F301" s="16"/>
      <c r="G301" s="17"/>
      <c r="H301" s="17"/>
      <c r="I301" s="17"/>
      <c r="T301" s="140"/>
      <c r="U301" s="141"/>
      <c r="V301" s="141"/>
      <c r="W301" s="141"/>
      <c r="X301" s="141"/>
      <c r="Y301" s="141"/>
      <c r="Z301" s="141"/>
      <c r="AA301" s="141"/>
      <c r="AB301" s="141"/>
      <c r="AC301" s="142"/>
    </row>
    <row r="302" spans="1:29">
      <c r="A302" s="1">
        <v>301</v>
      </c>
      <c r="F302" s="16"/>
      <c r="G302" s="17"/>
      <c r="H302" s="17"/>
      <c r="I302" s="17"/>
      <c r="T302" s="140"/>
      <c r="U302" s="141"/>
      <c r="V302" s="141"/>
      <c r="W302" s="141"/>
      <c r="X302" s="141"/>
      <c r="Y302" s="141"/>
      <c r="Z302" s="141"/>
      <c r="AA302" s="141"/>
      <c r="AB302" s="141"/>
      <c r="AC302" s="142"/>
    </row>
    <row r="303" spans="1:29">
      <c r="A303" s="1">
        <v>302</v>
      </c>
      <c r="F303" s="16"/>
      <c r="G303" s="17"/>
      <c r="H303" s="17"/>
      <c r="I303" s="17"/>
      <c r="T303" s="140"/>
      <c r="U303" s="141"/>
      <c r="V303" s="141"/>
      <c r="W303" s="141"/>
      <c r="X303" s="141"/>
      <c r="Y303" s="141"/>
      <c r="Z303" s="141"/>
      <c r="AA303" s="141"/>
      <c r="AB303" s="141"/>
      <c r="AC303" s="142"/>
    </row>
    <row r="304" spans="1:29">
      <c r="A304" s="1">
        <v>303</v>
      </c>
      <c r="F304" s="16"/>
      <c r="G304" s="17"/>
      <c r="H304" s="17"/>
      <c r="I304" s="17"/>
      <c r="T304" s="140"/>
      <c r="U304" s="141"/>
      <c r="V304" s="141"/>
      <c r="W304" s="141"/>
      <c r="X304" s="141"/>
      <c r="Y304" s="141"/>
      <c r="Z304" s="141"/>
      <c r="AA304" s="141"/>
      <c r="AB304" s="141"/>
      <c r="AC304" s="142"/>
    </row>
    <row r="305" spans="1:29">
      <c r="A305" s="1">
        <v>304</v>
      </c>
      <c r="F305" s="16"/>
      <c r="G305" s="17"/>
      <c r="H305" s="17"/>
      <c r="I305" s="17"/>
      <c r="T305" s="140"/>
      <c r="U305" s="141"/>
      <c r="V305" s="141"/>
      <c r="W305" s="141"/>
      <c r="X305" s="141"/>
      <c r="Y305" s="141"/>
      <c r="Z305" s="141"/>
      <c r="AA305" s="141"/>
      <c r="AB305" s="141"/>
      <c r="AC305" s="142"/>
    </row>
    <row r="306" spans="1:29">
      <c r="A306" s="1">
        <v>305</v>
      </c>
      <c r="F306" s="16"/>
      <c r="G306" s="17"/>
      <c r="H306" s="17"/>
      <c r="I306" s="17"/>
      <c r="T306" s="140"/>
      <c r="U306" s="141"/>
      <c r="V306" s="141"/>
      <c r="W306" s="141"/>
      <c r="X306" s="141"/>
      <c r="Y306" s="141"/>
      <c r="Z306" s="141"/>
      <c r="AA306" s="141"/>
      <c r="AB306" s="141"/>
      <c r="AC306" s="142"/>
    </row>
    <row r="307" spans="1:29">
      <c r="A307" s="1">
        <v>306</v>
      </c>
      <c r="F307" s="16"/>
      <c r="G307" s="17"/>
      <c r="H307" s="17"/>
      <c r="I307" s="17"/>
      <c r="T307" s="140"/>
      <c r="U307" s="141"/>
      <c r="V307" s="141"/>
      <c r="W307" s="141"/>
      <c r="X307" s="141"/>
      <c r="Y307" s="141"/>
      <c r="Z307" s="141"/>
      <c r="AA307" s="141"/>
      <c r="AB307" s="141"/>
      <c r="AC307" s="142"/>
    </row>
    <row r="308" spans="1:29">
      <c r="A308" s="1">
        <v>307</v>
      </c>
      <c r="F308" s="16"/>
      <c r="G308" s="17"/>
      <c r="H308" s="17"/>
      <c r="I308" s="17"/>
      <c r="T308" s="140"/>
      <c r="U308" s="141"/>
      <c r="V308" s="141"/>
      <c r="W308" s="141"/>
      <c r="X308" s="141"/>
      <c r="Y308" s="141"/>
      <c r="Z308" s="141"/>
      <c r="AA308" s="141"/>
      <c r="AB308" s="141"/>
      <c r="AC308" s="142"/>
    </row>
    <row r="309" spans="1:29">
      <c r="A309" s="1">
        <v>308</v>
      </c>
      <c r="F309" s="16"/>
      <c r="G309" s="17"/>
      <c r="H309" s="17"/>
      <c r="I309" s="17"/>
      <c r="T309" s="140"/>
      <c r="U309" s="141"/>
      <c r="V309" s="141"/>
      <c r="W309" s="141"/>
      <c r="X309" s="141"/>
      <c r="Y309" s="141"/>
      <c r="Z309" s="141"/>
      <c r="AA309" s="141"/>
      <c r="AB309" s="141"/>
      <c r="AC309" s="142"/>
    </row>
    <row r="310" spans="1:29">
      <c r="A310" s="1">
        <v>309</v>
      </c>
      <c r="F310" s="16"/>
      <c r="G310" s="17"/>
      <c r="H310" s="17"/>
      <c r="I310" s="17"/>
      <c r="T310" s="140"/>
      <c r="U310" s="141"/>
      <c r="V310" s="141"/>
      <c r="W310" s="141"/>
      <c r="X310" s="141"/>
      <c r="Y310" s="141"/>
      <c r="Z310" s="141"/>
      <c r="AA310" s="141"/>
      <c r="AB310" s="141"/>
      <c r="AC310" s="142"/>
    </row>
    <row r="311" spans="1:29">
      <c r="A311" s="1">
        <v>310</v>
      </c>
      <c r="F311" s="16"/>
      <c r="G311" s="17"/>
      <c r="H311" s="17"/>
      <c r="I311" s="17"/>
      <c r="T311" s="140"/>
      <c r="U311" s="141"/>
      <c r="V311" s="141"/>
      <c r="W311" s="141"/>
      <c r="X311" s="141"/>
      <c r="Y311" s="141"/>
      <c r="Z311" s="141"/>
      <c r="AA311" s="141"/>
      <c r="AB311" s="141"/>
      <c r="AC311" s="142"/>
    </row>
    <row r="312" spans="1:29">
      <c r="A312" s="1">
        <v>311</v>
      </c>
      <c r="F312" s="16"/>
      <c r="G312" s="17"/>
      <c r="H312" s="17"/>
      <c r="I312" s="17"/>
      <c r="T312" s="140"/>
      <c r="U312" s="141"/>
      <c r="V312" s="141"/>
      <c r="W312" s="141"/>
      <c r="X312" s="141"/>
      <c r="Y312" s="141"/>
      <c r="Z312" s="141"/>
      <c r="AA312" s="141"/>
      <c r="AB312" s="141"/>
      <c r="AC312" s="142"/>
    </row>
    <row r="313" spans="1:29">
      <c r="A313" s="1">
        <v>312</v>
      </c>
      <c r="F313" s="16"/>
      <c r="G313" s="17"/>
      <c r="H313" s="17"/>
      <c r="I313" s="17"/>
      <c r="T313" s="140"/>
      <c r="U313" s="141"/>
      <c r="V313" s="141"/>
      <c r="W313" s="141"/>
      <c r="X313" s="141"/>
      <c r="Y313" s="141"/>
      <c r="Z313" s="141"/>
      <c r="AA313" s="141"/>
      <c r="AB313" s="141"/>
      <c r="AC313" s="142"/>
    </row>
    <row r="314" spans="1:29">
      <c r="A314" s="1">
        <v>313</v>
      </c>
      <c r="F314" s="16"/>
      <c r="G314" s="17"/>
      <c r="H314" s="17"/>
      <c r="I314" s="17"/>
      <c r="T314" s="140"/>
      <c r="U314" s="141"/>
      <c r="V314" s="141"/>
      <c r="W314" s="141"/>
      <c r="X314" s="141"/>
      <c r="Y314" s="141"/>
      <c r="Z314" s="141"/>
      <c r="AA314" s="141"/>
      <c r="AB314" s="141"/>
      <c r="AC314" s="142"/>
    </row>
    <row r="315" spans="1:29">
      <c r="A315" s="1">
        <v>314</v>
      </c>
      <c r="F315" s="16"/>
      <c r="G315" s="17"/>
      <c r="H315" s="17"/>
      <c r="I315" s="17"/>
      <c r="T315" s="140"/>
      <c r="U315" s="141"/>
      <c r="V315" s="141"/>
      <c r="W315" s="141"/>
      <c r="X315" s="141"/>
      <c r="Y315" s="141"/>
      <c r="Z315" s="141"/>
      <c r="AA315" s="141"/>
      <c r="AB315" s="141"/>
      <c r="AC315" s="142"/>
    </row>
    <row r="316" spans="1:29">
      <c r="A316" s="1">
        <v>315</v>
      </c>
      <c r="F316" s="16"/>
      <c r="G316" s="17"/>
      <c r="H316" s="17"/>
      <c r="I316" s="17"/>
      <c r="T316" s="140"/>
      <c r="U316" s="141"/>
      <c r="V316" s="141"/>
      <c r="W316" s="141"/>
      <c r="X316" s="141"/>
      <c r="Y316" s="141"/>
      <c r="Z316" s="141"/>
      <c r="AA316" s="141"/>
      <c r="AB316" s="141"/>
      <c r="AC316" s="142"/>
    </row>
    <row r="317" spans="1:29">
      <c r="A317" s="1">
        <v>316</v>
      </c>
      <c r="F317" s="16"/>
      <c r="G317" s="17"/>
      <c r="H317" s="17"/>
      <c r="I317" s="17"/>
      <c r="T317" s="140"/>
      <c r="U317" s="141"/>
      <c r="V317" s="141"/>
      <c r="W317" s="141"/>
      <c r="X317" s="141"/>
      <c r="Y317" s="141"/>
      <c r="Z317" s="141"/>
      <c r="AA317" s="141"/>
      <c r="AB317" s="141"/>
      <c r="AC317" s="142"/>
    </row>
    <row r="318" spans="1:29">
      <c r="A318" s="1">
        <v>317</v>
      </c>
      <c r="F318" s="16"/>
      <c r="G318" s="17"/>
      <c r="H318" s="17"/>
      <c r="I318" s="17"/>
      <c r="T318" s="140"/>
      <c r="U318" s="141"/>
      <c r="V318" s="141"/>
      <c r="W318" s="141"/>
      <c r="X318" s="141"/>
      <c r="Y318" s="141"/>
      <c r="Z318" s="141"/>
      <c r="AA318" s="141"/>
      <c r="AB318" s="141"/>
      <c r="AC318" s="142"/>
    </row>
    <row r="319" spans="1:29">
      <c r="A319" s="1">
        <v>318</v>
      </c>
      <c r="F319" s="16"/>
      <c r="G319" s="17"/>
      <c r="H319" s="17"/>
      <c r="I319" s="17"/>
      <c r="T319" s="140"/>
      <c r="U319" s="141"/>
      <c r="V319" s="141"/>
      <c r="W319" s="141"/>
      <c r="X319" s="141"/>
      <c r="Y319" s="141"/>
      <c r="Z319" s="141"/>
      <c r="AA319" s="141"/>
      <c r="AB319" s="141"/>
      <c r="AC319" s="142"/>
    </row>
    <row r="320" spans="1:29">
      <c r="A320" s="1">
        <v>319</v>
      </c>
      <c r="F320" s="16"/>
      <c r="G320" s="17"/>
      <c r="H320" s="17"/>
      <c r="I320" s="17"/>
      <c r="T320" s="140"/>
      <c r="U320" s="141"/>
      <c r="V320" s="141"/>
      <c r="W320" s="141"/>
      <c r="X320" s="141"/>
      <c r="Y320" s="141"/>
      <c r="Z320" s="141"/>
      <c r="AA320" s="141"/>
      <c r="AB320" s="141"/>
      <c r="AC320" s="142"/>
    </row>
    <row r="321" spans="1:29">
      <c r="A321" s="1">
        <v>320</v>
      </c>
      <c r="F321" s="16"/>
      <c r="G321" s="17"/>
      <c r="H321" s="17"/>
      <c r="I321" s="17"/>
      <c r="T321" s="140"/>
      <c r="U321" s="141"/>
      <c r="V321" s="141"/>
      <c r="W321" s="141"/>
      <c r="X321" s="141"/>
      <c r="Y321" s="141"/>
      <c r="Z321" s="141"/>
      <c r="AA321" s="141"/>
      <c r="AB321" s="141"/>
      <c r="AC321" s="142"/>
    </row>
    <row r="322" spans="1:29">
      <c r="A322" s="1">
        <v>321</v>
      </c>
      <c r="F322" s="16"/>
      <c r="G322" s="17"/>
      <c r="H322" s="17"/>
      <c r="I322" s="17"/>
      <c r="T322" s="140"/>
      <c r="U322" s="141"/>
      <c r="V322" s="141"/>
      <c r="W322" s="141"/>
      <c r="X322" s="141"/>
      <c r="Y322" s="141"/>
      <c r="Z322" s="141"/>
      <c r="AA322" s="141"/>
      <c r="AB322" s="141"/>
      <c r="AC322" s="142"/>
    </row>
    <row r="323" spans="1:29">
      <c r="A323" s="1">
        <v>322</v>
      </c>
      <c r="F323" s="16"/>
      <c r="G323" s="17"/>
      <c r="H323" s="17"/>
      <c r="I323" s="17"/>
      <c r="T323" s="140"/>
      <c r="U323" s="141"/>
      <c r="V323" s="141"/>
      <c r="W323" s="141"/>
      <c r="X323" s="141"/>
      <c r="Y323" s="141"/>
      <c r="Z323" s="141"/>
      <c r="AA323" s="141"/>
      <c r="AB323" s="141"/>
      <c r="AC323" s="142"/>
    </row>
    <row r="324" spans="1:29">
      <c r="A324" s="1">
        <v>323</v>
      </c>
      <c r="F324" s="16"/>
      <c r="G324" s="17"/>
      <c r="H324" s="17"/>
      <c r="I324" s="17"/>
      <c r="T324" s="140"/>
      <c r="U324" s="141"/>
      <c r="V324" s="141"/>
      <c r="W324" s="141"/>
      <c r="X324" s="141"/>
      <c r="Y324" s="141"/>
      <c r="Z324" s="141"/>
      <c r="AA324" s="141"/>
      <c r="AB324" s="141"/>
      <c r="AC324" s="142"/>
    </row>
    <row r="325" spans="1:29">
      <c r="A325" s="1">
        <v>324</v>
      </c>
      <c r="F325" s="16"/>
      <c r="G325" s="17"/>
      <c r="H325" s="17"/>
      <c r="I325" s="17"/>
      <c r="T325" s="140"/>
      <c r="U325" s="141"/>
      <c r="V325" s="141"/>
      <c r="W325" s="141"/>
      <c r="X325" s="141"/>
      <c r="Y325" s="141"/>
      <c r="Z325" s="141"/>
      <c r="AA325" s="141"/>
      <c r="AB325" s="141"/>
      <c r="AC325" s="142"/>
    </row>
    <row r="326" spans="1:29">
      <c r="A326" s="1">
        <v>325</v>
      </c>
      <c r="F326" s="16"/>
      <c r="G326" s="17"/>
      <c r="H326" s="17"/>
      <c r="I326" s="17"/>
      <c r="T326" s="140"/>
      <c r="U326" s="141"/>
      <c r="V326" s="141"/>
      <c r="W326" s="141"/>
      <c r="X326" s="141"/>
      <c r="Y326" s="141"/>
      <c r="Z326" s="141"/>
      <c r="AA326" s="141"/>
      <c r="AB326" s="141"/>
      <c r="AC326" s="142"/>
    </row>
    <row r="327" spans="1:29">
      <c r="A327" s="1">
        <v>326</v>
      </c>
      <c r="F327" s="16"/>
      <c r="G327" s="17"/>
      <c r="H327" s="17"/>
      <c r="I327" s="17"/>
      <c r="T327" s="140"/>
      <c r="U327" s="141"/>
      <c r="V327" s="141"/>
      <c r="W327" s="141"/>
      <c r="X327" s="141"/>
      <c r="Y327" s="141"/>
      <c r="Z327" s="141"/>
      <c r="AA327" s="141"/>
      <c r="AB327" s="141"/>
      <c r="AC327" s="142"/>
    </row>
    <row r="328" spans="1:29">
      <c r="A328" s="1">
        <v>327</v>
      </c>
      <c r="F328" s="16"/>
      <c r="G328" s="17"/>
      <c r="H328" s="17"/>
      <c r="I328" s="17"/>
      <c r="T328" s="140"/>
      <c r="U328" s="141"/>
      <c r="V328" s="141"/>
      <c r="W328" s="141"/>
      <c r="X328" s="141"/>
      <c r="Y328" s="141"/>
      <c r="Z328" s="141"/>
      <c r="AA328" s="141"/>
      <c r="AB328" s="141"/>
      <c r="AC328" s="142"/>
    </row>
    <row r="329" spans="1:29">
      <c r="A329" s="1">
        <v>328</v>
      </c>
      <c r="F329" s="16"/>
      <c r="G329" s="17"/>
      <c r="H329" s="17"/>
      <c r="I329" s="17"/>
      <c r="T329" s="140"/>
      <c r="U329" s="141"/>
      <c r="V329" s="141"/>
      <c r="W329" s="141"/>
      <c r="X329" s="141"/>
      <c r="Y329" s="141"/>
      <c r="Z329" s="141"/>
      <c r="AA329" s="141"/>
      <c r="AB329" s="141"/>
      <c r="AC329" s="142"/>
    </row>
    <row r="330" spans="1:29">
      <c r="A330" s="1">
        <v>329</v>
      </c>
      <c r="F330" s="16"/>
      <c r="G330" s="17"/>
      <c r="H330" s="17"/>
      <c r="I330" s="17"/>
      <c r="T330" s="140"/>
      <c r="U330" s="141"/>
      <c r="V330" s="141"/>
      <c r="W330" s="141"/>
      <c r="X330" s="141"/>
      <c r="Y330" s="141"/>
      <c r="Z330" s="141"/>
      <c r="AA330" s="141"/>
      <c r="AB330" s="141"/>
      <c r="AC330" s="142"/>
    </row>
    <row r="331" spans="1:29">
      <c r="A331" s="1">
        <v>330</v>
      </c>
      <c r="F331" s="16"/>
      <c r="G331" s="17"/>
      <c r="H331" s="17"/>
      <c r="I331" s="17"/>
      <c r="T331" s="140"/>
      <c r="U331" s="141"/>
      <c r="V331" s="141"/>
      <c r="W331" s="141"/>
      <c r="X331" s="141"/>
      <c r="Y331" s="141"/>
      <c r="Z331" s="141"/>
      <c r="AA331" s="141"/>
      <c r="AB331" s="141"/>
      <c r="AC331" s="142"/>
    </row>
    <row r="332" spans="1:29">
      <c r="A332" s="1">
        <v>331</v>
      </c>
      <c r="F332" s="16"/>
      <c r="G332" s="17"/>
      <c r="H332" s="17"/>
      <c r="I332" s="17"/>
      <c r="T332" s="140"/>
      <c r="U332" s="141"/>
      <c r="V332" s="141"/>
      <c r="W332" s="141"/>
      <c r="X332" s="141"/>
      <c r="Y332" s="141"/>
      <c r="Z332" s="141"/>
      <c r="AA332" s="141"/>
      <c r="AB332" s="141"/>
      <c r="AC332" s="142"/>
    </row>
    <row r="333" spans="1:29">
      <c r="A333" s="1">
        <v>332</v>
      </c>
      <c r="F333" s="16"/>
      <c r="G333" s="17"/>
      <c r="H333" s="17"/>
      <c r="I333" s="17"/>
      <c r="T333" s="140"/>
      <c r="U333" s="141"/>
      <c r="V333" s="141"/>
      <c r="W333" s="141"/>
      <c r="X333" s="141"/>
      <c r="Y333" s="141"/>
      <c r="Z333" s="141"/>
      <c r="AA333" s="141"/>
      <c r="AB333" s="141"/>
      <c r="AC333" s="142"/>
    </row>
    <row r="334" spans="1:29">
      <c r="A334" s="1">
        <v>333</v>
      </c>
      <c r="F334" s="16"/>
      <c r="G334" s="17"/>
      <c r="H334" s="17"/>
      <c r="I334" s="17"/>
      <c r="T334" s="140"/>
      <c r="U334" s="141"/>
      <c r="V334" s="141"/>
      <c r="W334" s="141"/>
      <c r="X334" s="141"/>
      <c r="Y334" s="141"/>
      <c r="Z334" s="141"/>
      <c r="AA334" s="141"/>
      <c r="AB334" s="141"/>
      <c r="AC334" s="142"/>
    </row>
    <row r="335" spans="1:29">
      <c r="A335" s="1">
        <v>334</v>
      </c>
      <c r="F335" s="16"/>
      <c r="G335" s="17"/>
      <c r="H335" s="17"/>
      <c r="I335" s="17"/>
      <c r="T335" s="140"/>
      <c r="U335" s="141"/>
      <c r="V335" s="141"/>
      <c r="W335" s="141"/>
      <c r="X335" s="141"/>
      <c r="Y335" s="141"/>
      <c r="Z335" s="141"/>
      <c r="AA335" s="141"/>
      <c r="AB335" s="141"/>
      <c r="AC335" s="142"/>
    </row>
    <row r="336" spans="1:29">
      <c r="A336" s="1">
        <v>335</v>
      </c>
      <c r="F336" s="16"/>
      <c r="G336" s="17"/>
      <c r="H336" s="17"/>
      <c r="I336" s="17"/>
      <c r="T336" s="140"/>
      <c r="U336" s="141"/>
      <c r="V336" s="141"/>
      <c r="W336" s="141"/>
      <c r="X336" s="141"/>
      <c r="Y336" s="141"/>
      <c r="Z336" s="141"/>
      <c r="AA336" s="141"/>
      <c r="AB336" s="141"/>
      <c r="AC336" s="142"/>
    </row>
    <row r="337" spans="1:29">
      <c r="A337" s="1">
        <v>336</v>
      </c>
      <c r="F337" s="16"/>
      <c r="G337" s="17"/>
      <c r="H337" s="17"/>
      <c r="I337" s="17"/>
      <c r="T337" s="140"/>
      <c r="U337" s="141"/>
      <c r="V337" s="141"/>
      <c r="W337" s="141"/>
      <c r="X337" s="141"/>
      <c r="Y337" s="141"/>
      <c r="Z337" s="141"/>
      <c r="AA337" s="141"/>
      <c r="AB337" s="141"/>
      <c r="AC337" s="142"/>
    </row>
    <row r="338" spans="1:29">
      <c r="A338" s="1">
        <v>337</v>
      </c>
      <c r="F338" s="16"/>
      <c r="G338" s="17"/>
      <c r="H338" s="17"/>
      <c r="I338" s="17"/>
      <c r="T338" s="140"/>
      <c r="U338" s="141"/>
      <c r="V338" s="141"/>
      <c r="W338" s="141"/>
      <c r="X338" s="141"/>
      <c r="Y338" s="141"/>
      <c r="Z338" s="141"/>
      <c r="AA338" s="141"/>
      <c r="AB338" s="141"/>
      <c r="AC338" s="142"/>
    </row>
    <row r="339" spans="1:29">
      <c r="A339" s="1">
        <v>338</v>
      </c>
      <c r="F339" s="16"/>
      <c r="G339" s="17"/>
      <c r="H339" s="17"/>
      <c r="I339" s="17"/>
      <c r="T339" s="140"/>
      <c r="U339" s="141"/>
      <c r="V339" s="141"/>
      <c r="W339" s="141"/>
      <c r="X339" s="141"/>
      <c r="Y339" s="141"/>
      <c r="Z339" s="141"/>
      <c r="AA339" s="141"/>
      <c r="AB339" s="141"/>
      <c r="AC339" s="142"/>
    </row>
    <row r="340" spans="1:29">
      <c r="A340" s="1">
        <v>339</v>
      </c>
      <c r="F340" s="16"/>
      <c r="G340" s="17"/>
      <c r="H340" s="17"/>
      <c r="I340" s="17"/>
      <c r="T340" s="140"/>
      <c r="U340" s="141"/>
      <c r="V340" s="141"/>
      <c r="W340" s="141"/>
      <c r="X340" s="141"/>
      <c r="Y340" s="141"/>
      <c r="Z340" s="141"/>
      <c r="AA340" s="141"/>
      <c r="AB340" s="141"/>
      <c r="AC340" s="142"/>
    </row>
    <row r="341" spans="1:29">
      <c r="A341" s="1">
        <v>340</v>
      </c>
      <c r="F341" s="16"/>
      <c r="G341" s="17"/>
      <c r="H341" s="17"/>
      <c r="I341" s="17"/>
      <c r="T341" s="140"/>
      <c r="U341" s="141"/>
      <c r="V341" s="141"/>
      <c r="W341" s="141"/>
      <c r="X341" s="141"/>
      <c r="Y341" s="141"/>
      <c r="Z341" s="141"/>
      <c r="AA341" s="141"/>
      <c r="AB341" s="141"/>
      <c r="AC341" s="142"/>
    </row>
    <row r="342" spans="1:29">
      <c r="A342" s="1">
        <v>341</v>
      </c>
      <c r="F342" s="16"/>
      <c r="G342" s="17"/>
      <c r="H342" s="17"/>
      <c r="I342" s="17"/>
      <c r="T342" s="140"/>
      <c r="U342" s="141"/>
      <c r="V342" s="141"/>
      <c r="W342" s="141"/>
      <c r="X342" s="141"/>
      <c r="Y342" s="141"/>
      <c r="Z342" s="141"/>
      <c r="AA342" s="141"/>
      <c r="AB342" s="141"/>
      <c r="AC342" s="142"/>
    </row>
    <row r="343" spans="1:29">
      <c r="A343" s="1">
        <v>342</v>
      </c>
      <c r="F343" s="16"/>
      <c r="G343" s="17"/>
      <c r="H343" s="17"/>
      <c r="I343" s="17"/>
      <c r="T343" s="140"/>
      <c r="U343" s="141"/>
      <c r="V343" s="141"/>
      <c r="W343" s="141"/>
      <c r="X343" s="141"/>
      <c r="Y343" s="141"/>
      <c r="Z343" s="141"/>
      <c r="AA343" s="141"/>
      <c r="AB343" s="141"/>
      <c r="AC343" s="142"/>
    </row>
    <row r="344" spans="1:29">
      <c r="A344" s="1">
        <v>343</v>
      </c>
      <c r="F344" s="16"/>
      <c r="G344" s="17"/>
      <c r="H344" s="17"/>
      <c r="I344" s="17"/>
      <c r="T344" s="140"/>
      <c r="U344" s="141"/>
      <c r="V344" s="141"/>
      <c r="W344" s="141"/>
      <c r="X344" s="141"/>
      <c r="Y344" s="141"/>
      <c r="Z344" s="141"/>
      <c r="AA344" s="141"/>
      <c r="AB344" s="141"/>
      <c r="AC344" s="142"/>
    </row>
    <row r="345" spans="1:29">
      <c r="A345" s="1">
        <v>344</v>
      </c>
      <c r="F345" s="16"/>
      <c r="G345" s="17"/>
      <c r="H345" s="17"/>
      <c r="I345" s="17"/>
      <c r="T345" s="140"/>
      <c r="U345" s="141"/>
      <c r="V345" s="141"/>
      <c r="W345" s="141"/>
      <c r="X345" s="141"/>
      <c r="Y345" s="141"/>
      <c r="Z345" s="141"/>
      <c r="AA345" s="141"/>
      <c r="AB345" s="141"/>
      <c r="AC345" s="142"/>
    </row>
    <row r="346" spans="1:29">
      <c r="A346" s="1">
        <v>345</v>
      </c>
      <c r="F346" s="16"/>
      <c r="G346" s="17"/>
      <c r="H346" s="17"/>
      <c r="I346" s="17"/>
      <c r="T346" s="140"/>
      <c r="U346" s="141"/>
      <c r="V346" s="141"/>
      <c r="W346" s="141"/>
      <c r="X346" s="141"/>
      <c r="Y346" s="141"/>
      <c r="Z346" s="141"/>
      <c r="AA346" s="141"/>
      <c r="AB346" s="141"/>
      <c r="AC346" s="142"/>
    </row>
    <row r="347" spans="1:29">
      <c r="A347" s="1">
        <v>346</v>
      </c>
      <c r="F347" s="16"/>
      <c r="G347" s="17"/>
      <c r="H347" s="17"/>
      <c r="I347" s="17"/>
      <c r="T347" s="140"/>
      <c r="U347" s="141"/>
      <c r="V347" s="141"/>
      <c r="W347" s="141"/>
      <c r="X347" s="141"/>
      <c r="Y347" s="141"/>
      <c r="Z347" s="141"/>
      <c r="AA347" s="141"/>
      <c r="AB347" s="141"/>
      <c r="AC347" s="142"/>
    </row>
    <row r="348" spans="1:29">
      <c r="A348" s="1">
        <v>347</v>
      </c>
      <c r="F348" s="16"/>
      <c r="G348" s="17"/>
      <c r="H348" s="17"/>
      <c r="I348" s="17"/>
      <c r="T348" s="140"/>
      <c r="U348" s="141"/>
      <c r="V348" s="141"/>
      <c r="W348" s="141"/>
      <c r="X348" s="141"/>
      <c r="Y348" s="141"/>
      <c r="Z348" s="141"/>
      <c r="AA348" s="141"/>
      <c r="AB348" s="141"/>
      <c r="AC348" s="142"/>
    </row>
    <row r="349" spans="1:29">
      <c r="A349" s="1">
        <v>348</v>
      </c>
      <c r="F349" s="16"/>
      <c r="G349" s="17"/>
      <c r="H349" s="17"/>
      <c r="I349" s="17"/>
      <c r="T349" s="140"/>
      <c r="U349" s="141"/>
      <c r="V349" s="141"/>
      <c r="W349" s="141"/>
      <c r="X349" s="141"/>
      <c r="Y349" s="141"/>
      <c r="Z349" s="141"/>
      <c r="AA349" s="141"/>
      <c r="AB349" s="141"/>
      <c r="AC349" s="142"/>
    </row>
    <row r="350" spans="1:29">
      <c r="A350" s="1">
        <v>349</v>
      </c>
      <c r="F350" s="16"/>
      <c r="G350" s="17"/>
      <c r="H350" s="17"/>
      <c r="I350" s="17"/>
      <c r="T350" s="140"/>
      <c r="U350" s="141"/>
      <c r="V350" s="141"/>
      <c r="W350" s="141"/>
      <c r="X350" s="141"/>
      <c r="Y350" s="141"/>
      <c r="Z350" s="141"/>
      <c r="AA350" s="141"/>
      <c r="AB350" s="141"/>
      <c r="AC350" s="142"/>
    </row>
    <row r="351" spans="1:29">
      <c r="A351" s="1">
        <v>350</v>
      </c>
      <c r="F351" s="16"/>
      <c r="G351" s="17"/>
      <c r="H351" s="17"/>
      <c r="I351" s="17"/>
      <c r="T351" s="140"/>
      <c r="U351" s="141"/>
      <c r="V351" s="141"/>
      <c r="W351" s="141"/>
      <c r="X351" s="141"/>
      <c r="Y351" s="141"/>
      <c r="Z351" s="141"/>
      <c r="AA351" s="141"/>
      <c r="AB351" s="141"/>
      <c r="AC351" s="142"/>
    </row>
    <row r="352" spans="1:29">
      <c r="A352" s="1">
        <v>351</v>
      </c>
      <c r="F352" s="16"/>
      <c r="G352" s="17"/>
      <c r="H352" s="17"/>
      <c r="I352" s="17"/>
      <c r="T352" s="140"/>
      <c r="U352" s="141"/>
      <c r="V352" s="141"/>
      <c r="W352" s="141"/>
      <c r="X352" s="141"/>
      <c r="Y352" s="141"/>
      <c r="Z352" s="141"/>
      <c r="AA352" s="141"/>
      <c r="AB352" s="141"/>
      <c r="AC352" s="142"/>
    </row>
    <row r="353" spans="1:29">
      <c r="A353" s="1">
        <v>352</v>
      </c>
      <c r="F353" s="16"/>
      <c r="G353" s="17"/>
      <c r="H353" s="17"/>
      <c r="I353" s="17"/>
      <c r="T353" s="140"/>
      <c r="U353" s="141"/>
      <c r="V353" s="141"/>
      <c r="W353" s="141"/>
      <c r="X353" s="141"/>
      <c r="Y353" s="141"/>
      <c r="Z353" s="141"/>
      <c r="AA353" s="141"/>
      <c r="AB353" s="141"/>
      <c r="AC353" s="142"/>
    </row>
    <row r="354" spans="1:29">
      <c r="A354" s="1">
        <v>353</v>
      </c>
      <c r="F354" s="16"/>
      <c r="G354" s="17"/>
      <c r="H354" s="17"/>
      <c r="I354" s="17"/>
      <c r="T354" s="140"/>
      <c r="U354" s="141"/>
      <c r="V354" s="141"/>
      <c r="W354" s="141"/>
      <c r="X354" s="141"/>
      <c r="Y354" s="141"/>
      <c r="Z354" s="141"/>
      <c r="AA354" s="141"/>
      <c r="AB354" s="141"/>
      <c r="AC354" s="142"/>
    </row>
    <row r="355" spans="1:29">
      <c r="A355" s="1">
        <v>354</v>
      </c>
      <c r="F355" s="16"/>
      <c r="G355" s="17"/>
      <c r="H355" s="17"/>
      <c r="I355" s="17"/>
      <c r="T355" s="140"/>
      <c r="U355" s="141"/>
      <c r="V355" s="141"/>
      <c r="W355" s="141"/>
      <c r="X355" s="141"/>
      <c r="Y355" s="141"/>
      <c r="Z355" s="141"/>
      <c r="AA355" s="141"/>
      <c r="AB355" s="141"/>
      <c r="AC355" s="142"/>
    </row>
    <row r="356" spans="1:29">
      <c r="A356" s="1">
        <v>355</v>
      </c>
      <c r="F356" s="16"/>
      <c r="G356" s="17"/>
      <c r="H356" s="17"/>
      <c r="I356" s="17"/>
      <c r="T356" s="140"/>
      <c r="U356" s="141"/>
      <c r="V356" s="141"/>
      <c r="W356" s="141"/>
      <c r="X356" s="141"/>
      <c r="Y356" s="141"/>
      <c r="Z356" s="141"/>
      <c r="AA356" s="141"/>
      <c r="AB356" s="141"/>
      <c r="AC356" s="142"/>
    </row>
    <row r="357" spans="1:29">
      <c r="A357" s="1">
        <v>356</v>
      </c>
      <c r="F357" s="16"/>
      <c r="G357" s="17"/>
      <c r="H357" s="17"/>
      <c r="I357" s="17"/>
      <c r="T357" s="140"/>
      <c r="U357" s="141"/>
      <c r="V357" s="141"/>
      <c r="W357" s="141"/>
      <c r="X357" s="141"/>
      <c r="Y357" s="141"/>
      <c r="Z357" s="141"/>
      <c r="AA357" s="141"/>
      <c r="AB357" s="141"/>
      <c r="AC357" s="142"/>
    </row>
    <row r="358" spans="1:29">
      <c r="A358" s="1">
        <v>357</v>
      </c>
      <c r="F358" s="16"/>
      <c r="G358" s="17"/>
      <c r="H358" s="17"/>
      <c r="I358" s="17"/>
      <c r="T358" s="140"/>
      <c r="U358" s="141"/>
      <c r="V358" s="141"/>
      <c r="W358" s="141"/>
      <c r="X358" s="141"/>
      <c r="Y358" s="141"/>
      <c r="Z358" s="141"/>
      <c r="AA358" s="141"/>
      <c r="AB358" s="141"/>
      <c r="AC358" s="142"/>
    </row>
    <row r="359" spans="1:29">
      <c r="A359" s="1">
        <v>358</v>
      </c>
      <c r="F359" s="16"/>
      <c r="G359" s="17"/>
      <c r="H359" s="17"/>
      <c r="I359" s="17"/>
      <c r="T359" s="140"/>
      <c r="U359" s="141"/>
      <c r="V359" s="141"/>
      <c r="W359" s="141"/>
      <c r="X359" s="141"/>
      <c r="Y359" s="141"/>
      <c r="Z359" s="141"/>
      <c r="AA359" s="141"/>
      <c r="AB359" s="141"/>
      <c r="AC359" s="142"/>
    </row>
    <row r="360" spans="1:29">
      <c r="A360" s="1">
        <v>359</v>
      </c>
      <c r="F360" s="16"/>
      <c r="G360" s="17"/>
      <c r="H360" s="17"/>
      <c r="I360" s="17"/>
      <c r="T360" s="140"/>
      <c r="U360" s="141"/>
      <c r="V360" s="141"/>
      <c r="W360" s="141"/>
      <c r="X360" s="141"/>
      <c r="Y360" s="141"/>
      <c r="Z360" s="141"/>
      <c r="AA360" s="141"/>
      <c r="AB360" s="141"/>
      <c r="AC360" s="142"/>
    </row>
    <row r="361" spans="1:29">
      <c r="A361" s="1">
        <v>360</v>
      </c>
      <c r="F361" s="16"/>
      <c r="G361" s="17"/>
      <c r="H361" s="17"/>
      <c r="I361" s="17"/>
      <c r="T361" s="140"/>
      <c r="U361" s="141"/>
      <c r="V361" s="141"/>
      <c r="W361" s="141"/>
      <c r="X361" s="141"/>
      <c r="Y361" s="141"/>
      <c r="Z361" s="141"/>
      <c r="AA361" s="141"/>
      <c r="AB361" s="141"/>
      <c r="AC361" s="142"/>
    </row>
    <row r="362" spans="1:29">
      <c r="A362" s="1">
        <v>361</v>
      </c>
      <c r="F362" s="16"/>
      <c r="G362" s="17"/>
      <c r="H362" s="17"/>
      <c r="I362" s="17"/>
      <c r="T362" s="140"/>
      <c r="U362" s="141"/>
      <c r="V362" s="141"/>
      <c r="W362" s="141"/>
      <c r="X362" s="141"/>
      <c r="Y362" s="141"/>
      <c r="Z362" s="141"/>
      <c r="AA362" s="141"/>
      <c r="AB362" s="141"/>
      <c r="AC362" s="142"/>
    </row>
    <row r="363" spans="1:29">
      <c r="A363" s="1">
        <v>362</v>
      </c>
      <c r="F363" s="16"/>
      <c r="G363" s="17"/>
      <c r="H363" s="17"/>
      <c r="I363" s="17"/>
      <c r="T363" s="140"/>
      <c r="U363" s="141"/>
      <c r="V363" s="141"/>
      <c r="W363" s="141"/>
      <c r="X363" s="141"/>
      <c r="Y363" s="141"/>
      <c r="Z363" s="141"/>
      <c r="AA363" s="141"/>
      <c r="AB363" s="141"/>
      <c r="AC363" s="142"/>
    </row>
    <row r="364" spans="1:29">
      <c r="A364" s="1">
        <v>363</v>
      </c>
      <c r="F364" s="16"/>
      <c r="G364" s="17"/>
      <c r="H364" s="17"/>
      <c r="I364" s="17"/>
      <c r="T364" s="140"/>
      <c r="U364" s="141"/>
      <c r="V364" s="141"/>
      <c r="W364" s="141"/>
      <c r="X364" s="141"/>
      <c r="Y364" s="141"/>
      <c r="Z364" s="141"/>
      <c r="AA364" s="141"/>
      <c r="AB364" s="141"/>
      <c r="AC364" s="142"/>
    </row>
    <row r="365" spans="1:29">
      <c r="A365" s="1">
        <v>364</v>
      </c>
      <c r="F365" s="16"/>
      <c r="G365" s="17"/>
      <c r="H365" s="17"/>
      <c r="I365" s="17"/>
      <c r="T365" s="140"/>
      <c r="U365" s="141"/>
      <c r="V365" s="141"/>
      <c r="W365" s="141"/>
      <c r="X365" s="141"/>
      <c r="Y365" s="141"/>
      <c r="Z365" s="141"/>
      <c r="AA365" s="141"/>
      <c r="AB365" s="141"/>
      <c r="AC365" s="142"/>
    </row>
    <row r="366" spans="1:29">
      <c r="A366" s="1">
        <v>365</v>
      </c>
      <c r="F366" s="16"/>
      <c r="G366" s="17"/>
      <c r="H366" s="17"/>
      <c r="I366" s="17"/>
      <c r="T366" s="140"/>
      <c r="U366" s="141"/>
      <c r="V366" s="141"/>
      <c r="W366" s="141"/>
      <c r="X366" s="141"/>
      <c r="Y366" s="141"/>
      <c r="Z366" s="141"/>
      <c r="AA366" s="141"/>
      <c r="AB366" s="141"/>
      <c r="AC366" s="142"/>
    </row>
    <row r="367" spans="1:29">
      <c r="A367" s="1">
        <v>366</v>
      </c>
      <c r="F367" s="16"/>
      <c r="G367" s="17"/>
      <c r="H367" s="17"/>
      <c r="I367" s="17"/>
      <c r="T367" s="140"/>
      <c r="U367" s="141"/>
      <c r="V367" s="141"/>
      <c r="W367" s="141"/>
      <c r="X367" s="141"/>
      <c r="Y367" s="141"/>
      <c r="Z367" s="141"/>
      <c r="AA367" s="141"/>
      <c r="AB367" s="141"/>
      <c r="AC367" s="142"/>
    </row>
    <row r="368" spans="1:29">
      <c r="A368" s="1">
        <v>367</v>
      </c>
      <c r="F368" s="16"/>
      <c r="G368" s="17"/>
      <c r="H368" s="17"/>
      <c r="I368" s="17"/>
      <c r="T368" s="140"/>
      <c r="U368" s="141"/>
      <c r="V368" s="141"/>
      <c r="W368" s="141"/>
      <c r="X368" s="141"/>
      <c r="Y368" s="141"/>
      <c r="Z368" s="141"/>
      <c r="AA368" s="141"/>
      <c r="AB368" s="141"/>
      <c r="AC368" s="142"/>
    </row>
    <row r="369" spans="1:29">
      <c r="A369" s="1">
        <v>368</v>
      </c>
      <c r="F369" s="16"/>
      <c r="G369" s="17"/>
      <c r="H369" s="17"/>
      <c r="I369" s="17"/>
      <c r="T369" s="140"/>
      <c r="U369" s="141"/>
      <c r="V369" s="141"/>
      <c r="W369" s="141"/>
      <c r="X369" s="141"/>
      <c r="Y369" s="141"/>
      <c r="Z369" s="141"/>
      <c r="AA369" s="141"/>
      <c r="AB369" s="141"/>
      <c r="AC369" s="142"/>
    </row>
    <row r="370" spans="1:29">
      <c r="A370" s="1">
        <v>369</v>
      </c>
      <c r="F370" s="16"/>
      <c r="G370" s="17"/>
      <c r="H370" s="17"/>
      <c r="I370" s="17"/>
      <c r="T370" s="140"/>
      <c r="U370" s="141"/>
      <c r="V370" s="141"/>
      <c r="W370" s="141"/>
      <c r="X370" s="141"/>
      <c r="Y370" s="141"/>
      <c r="Z370" s="141"/>
      <c r="AA370" s="141"/>
      <c r="AB370" s="141"/>
      <c r="AC370" s="142"/>
    </row>
    <row r="371" spans="1:29">
      <c r="A371" s="1">
        <v>370</v>
      </c>
      <c r="F371" s="16"/>
      <c r="G371" s="17"/>
      <c r="H371" s="17"/>
      <c r="I371" s="17"/>
      <c r="T371" s="140"/>
      <c r="U371" s="141"/>
      <c r="V371" s="141"/>
      <c r="W371" s="141"/>
      <c r="X371" s="141"/>
      <c r="Y371" s="141"/>
      <c r="Z371" s="141"/>
      <c r="AA371" s="141"/>
      <c r="AB371" s="141"/>
      <c r="AC371" s="142"/>
    </row>
    <row r="372" spans="1:29">
      <c r="A372" s="1">
        <v>371</v>
      </c>
      <c r="F372" s="16"/>
      <c r="G372" s="17"/>
      <c r="H372" s="17"/>
      <c r="I372" s="17"/>
      <c r="T372" s="140"/>
      <c r="U372" s="141"/>
      <c r="V372" s="141"/>
      <c r="W372" s="141"/>
      <c r="X372" s="141"/>
      <c r="Y372" s="141"/>
      <c r="Z372" s="141"/>
      <c r="AA372" s="141"/>
      <c r="AB372" s="141"/>
      <c r="AC372" s="142"/>
    </row>
    <row r="373" spans="1:29">
      <c r="A373" s="1">
        <v>372</v>
      </c>
      <c r="F373" s="16"/>
      <c r="G373" s="17"/>
      <c r="H373" s="17"/>
      <c r="I373" s="17"/>
      <c r="T373" s="140"/>
      <c r="U373" s="141"/>
      <c r="V373" s="141"/>
      <c r="W373" s="141"/>
      <c r="X373" s="141"/>
      <c r="Y373" s="141"/>
      <c r="Z373" s="141"/>
      <c r="AA373" s="141"/>
      <c r="AB373" s="141"/>
      <c r="AC373" s="142"/>
    </row>
    <row r="374" spans="1:29">
      <c r="A374" s="1">
        <v>373</v>
      </c>
      <c r="F374" s="16"/>
      <c r="G374" s="17"/>
      <c r="H374" s="17"/>
      <c r="I374" s="17"/>
      <c r="T374" s="140"/>
      <c r="U374" s="141"/>
      <c r="V374" s="141"/>
      <c r="W374" s="141"/>
      <c r="X374" s="141"/>
      <c r="Y374" s="141"/>
      <c r="Z374" s="141"/>
      <c r="AA374" s="141"/>
      <c r="AB374" s="141"/>
      <c r="AC374" s="142"/>
    </row>
    <row r="375" spans="1:29">
      <c r="A375" s="1">
        <v>374</v>
      </c>
      <c r="F375" s="16"/>
      <c r="G375" s="17"/>
      <c r="H375" s="17"/>
      <c r="I375" s="17"/>
      <c r="T375" s="140"/>
      <c r="U375" s="141"/>
      <c r="V375" s="141"/>
      <c r="W375" s="141"/>
      <c r="X375" s="141"/>
      <c r="Y375" s="141"/>
      <c r="Z375" s="141"/>
      <c r="AA375" s="141"/>
      <c r="AB375" s="141"/>
      <c r="AC375" s="142"/>
    </row>
    <row r="376" spans="1:29">
      <c r="A376" s="1">
        <v>375</v>
      </c>
      <c r="F376" s="16"/>
      <c r="G376" s="17"/>
      <c r="H376" s="17"/>
      <c r="I376" s="17"/>
      <c r="T376" s="140"/>
      <c r="U376" s="141"/>
      <c r="V376" s="141"/>
      <c r="W376" s="141"/>
      <c r="X376" s="141"/>
      <c r="Y376" s="141"/>
      <c r="Z376" s="141"/>
      <c r="AA376" s="141"/>
      <c r="AB376" s="141"/>
      <c r="AC376" s="142"/>
    </row>
    <row r="377" spans="1:29">
      <c r="A377" s="1">
        <v>376</v>
      </c>
      <c r="F377" s="16"/>
      <c r="G377" s="17"/>
      <c r="H377" s="17"/>
      <c r="I377" s="17"/>
      <c r="T377" s="140"/>
      <c r="U377" s="141"/>
      <c r="V377" s="141"/>
      <c r="W377" s="141"/>
      <c r="X377" s="141"/>
      <c r="Y377" s="141"/>
      <c r="Z377" s="141"/>
      <c r="AA377" s="141"/>
      <c r="AB377" s="141"/>
      <c r="AC377" s="142"/>
    </row>
    <row r="378" spans="1:29">
      <c r="A378" s="1">
        <v>377</v>
      </c>
      <c r="F378" s="16"/>
      <c r="G378" s="17"/>
      <c r="H378" s="17"/>
      <c r="I378" s="17"/>
      <c r="T378" s="140"/>
      <c r="U378" s="141"/>
      <c r="V378" s="141"/>
      <c r="W378" s="141"/>
      <c r="X378" s="141"/>
      <c r="Y378" s="141"/>
      <c r="Z378" s="141"/>
      <c r="AA378" s="141"/>
      <c r="AB378" s="141"/>
      <c r="AC378" s="142"/>
    </row>
    <row r="379" spans="1:29">
      <c r="A379" s="1">
        <v>378</v>
      </c>
      <c r="F379" s="16"/>
      <c r="G379" s="17"/>
      <c r="H379" s="17"/>
      <c r="I379" s="17"/>
      <c r="T379" s="140"/>
      <c r="U379" s="141"/>
      <c r="V379" s="141"/>
      <c r="W379" s="141"/>
      <c r="X379" s="141"/>
      <c r="Y379" s="141"/>
      <c r="Z379" s="141"/>
      <c r="AA379" s="141"/>
      <c r="AB379" s="141"/>
      <c r="AC379" s="142"/>
    </row>
    <row r="380" spans="1:29">
      <c r="A380" s="1">
        <v>379</v>
      </c>
      <c r="F380" s="16"/>
      <c r="G380" s="17"/>
      <c r="H380" s="17"/>
      <c r="I380" s="17"/>
      <c r="T380" s="140"/>
      <c r="U380" s="141"/>
      <c r="V380" s="141"/>
      <c r="W380" s="141"/>
      <c r="X380" s="141"/>
      <c r="Y380" s="141"/>
      <c r="Z380" s="141"/>
      <c r="AA380" s="141"/>
      <c r="AB380" s="141"/>
      <c r="AC380" s="142"/>
    </row>
    <row r="381" spans="1:29">
      <c r="A381" s="1">
        <v>380</v>
      </c>
      <c r="F381" s="16"/>
      <c r="G381" s="17"/>
      <c r="H381" s="17"/>
      <c r="I381" s="17"/>
      <c r="T381" s="140"/>
      <c r="U381" s="141"/>
      <c r="V381" s="141"/>
      <c r="W381" s="141"/>
      <c r="X381" s="141"/>
      <c r="Y381" s="141"/>
      <c r="Z381" s="141"/>
      <c r="AA381" s="141"/>
      <c r="AB381" s="141"/>
      <c r="AC381" s="142"/>
    </row>
    <row r="382" spans="1:29">
      <c r="A382" s="1">
        <v>381</v>
      </c>
      <c r="F382" s="16"/>
      <c r="G382" s="17"/>
      <c r="H382" s="17"/>
      <c r="I382" s="17"/>
      <c r="T382" s="140"/>
      <c r="U382" s="141"/>
      <c r="V382" s="141"/>
      <c r="W382" s="141"/>
      <c r="X382" s="141"/>
      <c r="Y382" s="141"/>
      <c r="Z382" s="141"/>
      <c r="AA382" s="141"/>
      <c r="AB382" s="141"/>
      <c r="AC382" s="142"/>
    </row>
    <row r="383" spans="1:29">
      <c r="A383" s="1">
        <v>382</v>
      </c>
      <c r="F383" s="16"/>
      <c r="G383" s="17"/>
      <c r="H383" s="17"/>
      <c r="I383" s="17"/>
      <c r="T383" s="140"/>
      <c r="U383" s="141"/>
      <c r="V383" s="141"/>
      <c r="W383" s="141"/>
      <c r="X383" s="141"/>
      <c r="Y383" s="141"/>
      <c r="Z383" s="141"/>
      <c r="AA383" s="141"/>
      <c r="AB383" s="141"/>
      <c r="AC383" s="142"/>
    </row>
    <row r="384" spans="1:29">
      <c r="A384" s="1">
        <v>383</v>
      </c>
      <c r="F384" s="16"/>
      <c r="G384" s="17"/>
      <c r="H384" s="17"/>
      <c r="I384" s="17"/>
      <c r="T384" s="140"/>
      <c r="U384" s="141"/>
      <c r="V384" s="141"/>
      <c r="W384" s="141"/>
      <c r="X384" s="141"/>
      <c r="Y384" s="141"/>
      <c r="Z384" s="141"/>
      <c r="AA384" s="141"/>
      <c r="AB384" s="141"/>
      <c r="AC384" s="142"/>
    </row>
    <row r="385" spans="1:29">
      <c r="A385" s="1">
        <v>384</v>
      </c>
      <c r="F385" s="16"/>
      <c r="G385" s="17"/>
      <c r="H385" s="17"/>
      <c r="I385" s="17"/>
      <c r="T385" s="140"/>
      <c r="U385" s="141"/>
      <c r="V385" s="141"/>
      <c r="W385" s="141"/>
      <c r="X385" s="141"/>
      <c r="Y385" s="141"/>
      <c r="Z385" s="141"/>
      <c r="AA385" s="141"/>
      <c r="AB385" s="141"/>
      <c r="AC385" s="142"/>
    </row>
    <row r="386" spans="1:29">
      <c r="A386" s="1">
        <v>385</v>
      </c>
      <c r="F386" s="16"/>
      <c r="G386" s="17"/>
      <c r="H386" s="17"/>
      <c r="I386" s="17"/>
      <c r="T386" s="140"/>
      <c r="U386" s="141"/>
      <c r="V386" s="141"/>
      <c r="W386" s="141"/>
      <c r="X386" s="141"/>
      <c r="Y386" s="141"/>
      <c r="Z386" s="141"/>
      <c r="AA386" s="141"/>
      <c r="AB386" s="141"/>
      <c r="AC386" s="142"/>
    </row>
    <row r="387" spans="1:29">
      <c r="A387" s="1">
        <v>386</v>
      </c>
      <c r="F387" s="16"/>
      <c r="G387" s="17"/>
      <c r="H387" s="17"/>
      <c r="I387" s="17"/>
      <c r="T387" s="140"/>
      <c r="U387" s="141"/>
      <c r="V387" s="141"/>
      <c r="W387" s="141"/>
      <c r="X387" s="141"/>
      <c r="Y387" s="141"/>
      <c r="Z387" s="141"/>
      <c r="AA387" s="141"/>
      <c r="AB387" s="141"/>
      <c r="AC387" s="142"/>
    </row>
    <row r="388" spans="1:29">
      <c r="A388" s="1">
        <v>387</v>
      </c>
      <c r="F388" s="16"/>
      <c r="G388" s="17"/>
      <c r="H388" s="17"/>
      <c r="I388" s="17"/>
      <c r="T388" s="140"/>
      <c r="U388" s="141"/>
      <c r="V388" s="141"/>
      <c r="W388" s="141"/>
      <c r="X388" s="141"/>
      <c r="Y388" s="141"/>
      <c r="Z388" s="141"/>
      <c r="AA388" s="141"/>
      <c r="AB388" s="141"/>
      <c r="AC388" s="142"/>
    </row>
    <row r="389" spans="1:29">
      <c r="A389" s="1">
        <v>388</v>
      </c>
      <c r="F389" s="16"/>
      <c r="G389" s="17"/>
      <c r="H389" s="17"/>
      <c r="I389" s="17"/>
      <c r="T389" s="140"/>
      <c r="U389" s="141"/>
      <c r="V389" s="141"/>
      <c r="W389" s="141"/>
      <c r="X389" s="141"/>
      <c r="Y389" s="141"/>
      <c r="Z389" s="141"/>
      <c r="AA389" s="141"/>
      <c r="AB389" s="141"/>
      <c r="AC389" s="142"/>
    </row>
    <row r="390" spans="1:29">
      <c r="A390" s="1">
        <v>389</v>
      </c>
      <c r="F390" s="16"/>
      <c r="G390" s="17"/>
      <c r="H390" s="17"/>
      <c r="I390" s="17"/>
      <c r="T390" s="140"/>
      <c r="U390" s="141"/>
      <c r="V390" s="141"/>
      <c r="W390" s="141"/>
      <c r="X390" s="141"/>
      <c r="Y390" s="141"/>
      <c r="Z390" s="141"/>
      <c r="AA390" s="141"/>
      <c r="AB390" s="141"/>
      <c r="AC390" s="142"/>
    </row>
    <row r="391" spans="1:29">
      <c r="A391" s="1">
        <v>390</v>
      </c>
      <c r="F391" s="16"/>
      <c r="G391" s="17"/>
      <c r="H391" s="17"/>
      <c r="I391" s="17"/>
      <c r="T391" s="140"/>
      <c r="U391" s="141"/>
      <c r="V391" s="141"/>
      <c r="W391" s="141"/>
      <c r="X391" s="141"/>
      <c r="Y391" s="141"/>
      <c r="Z391" s="141"/>
      <c r="AA391" s="141"/>
      <c r="AB391" s="141"/>
      <c r="AC391" s="142"/>
    </row>
    <row r="392" spans="1:29">
      <c r="A392" s="1">
        <v>391</v>
      </c>
      <c r="F392" s="16"/>
      <c r="G392" s="17"/>
      <c r="H392" s="17"/>
      <c r="I392" s="17"/>
      <c r="T392" s="140"/>
      <c r="U392" s="141"/>
      <c r="V392" s="141"/>
      <c r="W392" s="141"/>
      <c r="X392" s="141"/>
      <c r="Y392" s="141"/>
      <c r="Z392" s="141"/>
      <c r="AA392" s="141"/>
      <c r="AB392" s="141"/>
      <c r="AC392" s="142"/>
    </row>
    <row r="393" spans="1:29">
      <c r="A393" s="1">
        <v>392</v>
      </c>
      <c r="F393" s="16"/>
      <c r="G393" s="17"/>
      <c r="H393" s="17"/>
      <c r="I393" s="17"/>
      <c r="T393" s="140"/>
      <c r="U393" s="141"/>
      <c r="V393" s="141"/>
      <c r="W393" s="141"/>
      <c r="X393" s="141"/>
      <c r="Y393" s="141"/>
      <c r="Z393" s="141"/>
      <c r="AA393" s="141"/>
      <c r="AB393" s="141"/>
      <c r="AC393" s="142"/>
    </row>
    <row r="394" spans="1:29">
      <c r="A394" s="1">
        <v>393</v>
      </c>
      <c r="F394" s="16"/>
      <c r="G394" s="17"/>
      <c r="H394" s="17"/>
      <c r="I394" s="17"/>
      <c r="T394" s="140"/>
      <c r="U394" s="141"/>
      <c r="V394" s="141"/>
      <c r="W394" s="141"/>
      <c r="X394" s="141"/>
      <c r="Y394" s="141"/>
      <c r="Z394" s="141"/>
      <c r="AA394" s="141"/>
      <c r="AB394" s="141"/>
      <c r="AC394" s="142"/>
    </row>
    <row r="395" spans="1:29">
      <c r="A395" s="1">
        <v>394</v>
      </c>
      <c r="F395" s="16"/>
      <c r="G395" s="17"/>
      <c r="H395" s="17"/>
      <c r="I395" s="17"/>
      <c r="T395" s="140"/>
      <c r="U395" s="141"/>
      <c r="V395" s="141"/>
      <c r="W395" s="141"/>
      <c r="X395" s="141"/>
      <c r="Y395" s="141"/>
      <c r="Z395" s="141"/>
      <c r="AA395" s="141"/>
      <c r="AB395" s="141"/>
      <c r="AC395" s="142"/>
    </row>
    <row r="396" spans="1:29">
      <c r="A396" s="1">
        <v>395</v>
      </c>
      <c r="F396" s="16"/>
      <c r="G396" s="17"/>
      <c r="H396" s="17"/>
      <c r="I396" s="17"/>
      <c r="T396" s="140"/>
      <c r="U396" s="141"/>
      <c r="V396" s="141"/>
      <c r="W396" s="141"/>
      <c r="X396" s="141"/>
      <c r="Y396" s="141"/>
      <c r="Z396" s="141"/>
      <c r="AA396" s="141"/>
      <c r="AB396" s="141"/>
      <c r="AC396" s="142"/>
    </row>
    <row r="397" spans="1:29">
      <c r="A397" s="1">
        <v>396</v>
      </c>
      <c r="F397" s="16"/>
      <c r="G397" s="17"/>
      <c r="H397" s="17"/>
      <c r="I397" s="17"/>
      <c r="T397" s="140"/>
      <c r="U397" s="141"/>
      <c r="V397" s="141"/>
      <c r="W397" s="141"/>
      <c r="X397" s="141"/>
      <c r="Y397" s="141"/>
      <c r="Z397" s="141"/>
      <c r="AA397" s="141"/>
      <c r="AB397" s="141"/>
      <c r="AC397" s="142"/>
    </row>
    <row r="398" spans="1:29">
      <c r="A398" s="1">
        <v>397</v>
      </c>
      <c r="F398" s="16"/>
      <c r="G398" s="17"/>
      <c r="H398" s="17"/>
      <c r="I398" s="17"/>
      <c r="T398" s="140"/>
      <c r="U398" s="141"/>
      <c r="V398" s="141"/>
      <c r="W398" s="141"/>
      <c r="X398" s="141"/>
      <c r="Y398" s="141"/>
      <c r="Z398" s="141"/>
      <c r="AA398" s="141"/>
      <c r="AB398" s="141"/>
      <c r="AC398" s="142"/>
    </row>
    <row r="399" spans="1:29">
      <c r="A399" s="1">
        <v>398</v>
      </c>
      <c r="F399" s="16"/>
      <c r="G399" s="17"/>
      <c r="H399" s="17"/>
      <c r="I399" s="17"/>
      <c r="T399" s="140"/>
      <c r="U399" s="141"/>
      <c r="V399" s="141"/>
      <c r="W399" s="141"/>
      <c r="X399" s="141"/>
      <c r="Y399" s="141"/>
      <c r="Z399" s="141"/>
      <c r="AA399" s="141"/>
      <c r="AB399" s="141"/>
      <c r="AC399" s="142"/>
    </row>
    <row r="400" spans="1:29">
      <c r="A400" s="1">
        <v>399</v>
      </c>
      <c r="F400" s="16"/>
      <c r="G400" s="17"/>
      <c r="H400" s="17"/>
      <c r="I400" s="17"/>
      <c r="T400" s="140"/>
      <c r="U400" s="141"/>
      <c r="V400" s="141"/>
      <c r="W400" s="141"/>
      <c r="X400" s="141"/>
      <c r="Y400" s="141"/>
      <c r="Z400" s="141"/>
      <c r="AA400" s="141"/>
      <c r="AB400" s="141"/>
      <c r="AC400" s="142"/>
    </row>
    <row r="401" spans="1:29">
      <c r="A401" s="1">
        <v>400</v>
      </c>
      <c r="F401" s="16"/>
      <c r="G401" s="17"/>
      <c r="H401" s="17"/>
      <c r="I401" s="17"/>
      <c r="T401" s="140"/>
      <c r="U401" s="141"/>
      <c r="V401" s="141"/>
      <c r="W401" s="141"/>
      <c r="X401" s="141"/>
      <c r="Y401" s="141"/>
      <c r="Z401" s="141"/>
      <c r="AA401" s="141"/>
      <c r="AB401" s="141"/>
      <c r="AC401" s="142"/>
    </row>
    <row r="402" spans="1:29">
      <c r="A402" s="1">
        <v>401</v>
      </c>
      <c r="F402" s="16"/>
      <c r="G402" s="17"/>
      <c r="H402" s="17"/>
      <c r="I402" s="17"/>
      <c r="T402" s="140"/>
      <c r="U402" s="141"/>
      <c r="V402" s="141"/>
      <c r="W402" s="141"/>
      <c r="X402" s="141"/>
      <c r="Y402" s="141"/>
      <c r="Z402" s="141"/>
      <c r="AA402" s="141"/>
      <c r="AB402" s="141"/>
      <c r="AC402" s="142"/>
    </row>
    <row r="403" spans="1:29">
      <c r="A403" s="1">
        <v>402</v>
      </c>
      <c r="F403" s="16"/>
      <c r="G403" s="17"/>
      <c r="H403" s="17"/>
      <c r="I403" s="17"/>
      <c r="T403" s="140"/>
      <c r="U403" s="141"/>
      <c r="V403" s="141"/>
      <c r="W403" s="141"/>
      <c r="X403" s="141"/>
      <c r="Y403" s="141"/>
      <c r="Z403" s="141"/>
      <c r="AA403" s="141"/>
      <c r="AB403" s="141"/>
      <c r="AC403" s="142"/>
    </row>
    <row r="404" spans="1:29">
      <c r="A404" s="1">
        <v>403</v>
      </c>
      <c r="F404" s="16"/>
      <c r="G404" s="17"/>
      <c r="H404" s="17"/>
      <c r="I404" s="17"/>
      <c r="T404" s="140"/>
      <c r="U404" s="141"/>
      <c r="V404" s="141"/>
      <c r="W404" s="141"/>
      <c r="X404" s="141"/>
      <c r="Y404" s="141"/>
      <c r="Z404" s="141"/>
      <c r="AA404" s="141"/>
      <c r="AB404" s="141"/>
      <c r="AC404" s="142"/>
    </row>
    <row r="405" spans="1:29">
      <c r="A405" s="1">
        <v>404</v>
      </c>
      <c r="F405" s="16"/>
      <c r="G405" s="17"/>
      <c r="H405" s="17"/>
      <c r="I405" s="17"/>
      <c r="T405" s="140"/>
      <c r="U405" s="141"/>
      <c r="V405" s="141"/>
      <c r="W405" s="141"/>
      <c r="X405" s="141"/>
      <c r="Y405" s="141"/>
      <c r="Z405" s="141"/>
      <c r="AA405" s="141"/>
      <c r="AB405" s="141"/>
      <c r="AC405" s="142"/>
    </row>
    <row r="406" spans="1:29">
      <c r="A406" s="1">
        <v>405</v>
      </c>
      <c r="F406" s="16"/>
      <c r="G406" s="17"/>
      <c r="H406" s="17"/>
      <c r="I406" s="17"/>
      <c r="T406" s="140"/>
      <c r="U406" s="141"/>
      <c r="V406" s="141"/>
      <c r="W406" s="141"/>
      <c r="X406" s="141"/>
      <c r="Y406" s="141"/>
      <c r="Z406" s="141"/>
      <c r="AA406" s="141"/>
      <c r="AB406" s="141"/>
      <c r="AC406" s="142"/>
    </row>
    <row r="407" spans="1:29">
      <c r="A407" s="1">
        <v>406</v>
      </c>
      <c r="F407" s="16"/>
      <c r="G407" s="17"/>
      <c r="H407" s="17"/>
      <c r="I407" s="17"/>
      <c r="T407" s="140"/>
      <c r="U407" s="141"/>
      <c r="V407" s="141"/>
      <c r="W407" s="141"/>
      <c r="X407" s="141"/>
      <c r="Y407" s="141"/>
      <c r="Z407" s="141"/>
      <c r="AA407" s="141"/>
      <c r="AB407" s="141"/>
      <c r="AC407" s="142"/>
    </row>
    <row r="408" spans="1:29">
      <c r="A408" s="1">
        <v>407</v>
      </c>
      <c r="F408" s="16"/>
      <c r="G408" s="17"/>
      <c r="H408" s="17"/>
      <c r="I408" s="17"/>
      <c r="T408" s="140"/>
      <c r="U408" s="141"/>
      <c r="V408" s="141"/>
      <c r="W408" s="141"/>
      <c r="X408" s="141"/>
      <c r="Y408" s="141"/>
      <c r="Z408" s="141"/>
      <c r="AA408" s="141"/>
      <c r="AB408" s="141"/>
      <c r="AC408" s="142"/>
    </row>
    <row r="409" spans="1:29">
      <c r="A409" s="1">
        <v>408</v>
      </c>
      <c r="F409" s="16"/>
      <c r="G409" s="17"/>
      <c r="H409" s="17"/>
      <c r="I409" s="17"/>
      <c r="T409" s="140"/>
      <c r="U409" s="141"/>
      <c r="V409" s="141"/>
      <c r="W409" s="141"/>
      <c r="X409" s="141"/>
      <c r="Y409" s="141"/>
      <c r="Z409" s="141"/>
      <c r="AA409" s="141"/>
      <c r="AB409" s="141"/>
      <c r="AC409" s="142"/>
    </row>
    <row r="410" spans="1:29">
      <c r="A410" s="1">
        <v>409</v>
      </c>
      <c r="F410" s="16"/>
      <c r="G410" s="17"/>
      <c r="H410" s="17"/>
      <c r="I410" s="17"/>
      <c r="T410" s="140"/>
      <c r="U410" s="141"/>
      <c r="V410" s="141"/>
      <c r="W410" s="141"/>
      <c r="X410" s="141"/>
      <c r="Y410" s="141"/>
      <c r="Z410" s="141"/>
      <c r="AA410" s="141"/>
      <c r="AB410" s="141"/>
      <c r="AC410" s="142"/>
    </row>
    <row r="411" spans="1:29">
      <c r="A411" s="1">
        <v>410</v>
      </c>
      <c r="F411" s="16"/>
      <c r="G411" s="17"/>
      <c r="H411" s="17"/>
      <c r="I411" s="17"/>
      <c r="T411" s="140"/>
      <c r="U411" s="141"/>
      <c r="V411" s="141"/>
      <c r="W411" s="141"/>
      <c r="X411" s="141"/>
      <c r="Y411" s="141"/>
      <c r="Z411" s="141"/>
      <c r="AA411" s="141"/>
      <c r="AB411" s="141"/>
      <c r="AC411" s="142"/>
    </row>
    <row r="412" spans="1:29">
      <c r="A412" s="1">
        <v>411</v>
      </c>
      <c r="F412" s="16"/>
      <c r="G412" s="17"/>
      <c r="H412" s="17"/>
      <c r="I412" s="17"/>
      <c r="T412" s="140"/>
      <c r="U412" s="141"/>
      <c r="V412" s="141"/>
      <c r="W412" s="141"/>
      <c r="X412" s="141"/>
      <c r="Y412" s="141"/>
      <c r="Z412" s="141"/>
      <c r="AA412" s="141"/>
      <c r="AB412" s="141"/>
      <c r="AC412" s="142"/>
    </row>
    <row r="413" spans="1:29">
      <c r="A413" s="1">
        <v>412</v>
      </c>
      <c r="F413" s="16"/>
      <c r="G413" s="17"/>
      <c r="H413" s="17"/>
      <c r="I413" s="17"/>
      <c r="T413" s="140"/>
      <c r="U413" s="141"/>
      <c r="V413" s="141"/>
      <c r="W413" s="141"/>
      <c r="X413" s="141"/>
      <c r="Y413" s="141"/>
      <c r="Z413" s="141"/>
      <c r="AA413" s="141"/>
      <c r="AB413" s="141"/>
      <c r="AC413" s="142"/>
    </row>
    <row r="414" spans="1:29">
      <c r="A414" s="1">
        <v>413</v>
      </c>
      <c r="F414" s="16"/>
      <c r="G414" s="17"/>
      <c r="H414" s="17"/>
      <c r="I414" s="17"/>
      <c r="T414" s="140"/>
      <c r="U414" s="141"/>
      <c r="V414" s="141"/>
      <c r="W414" s="141"/>
      <c r="X414" s="141"/>
      <c r="Y414" s="141"/>
      <c r="Z414" s="141"/>
      <c r="AA414" s="141"/>
      <c r="AB414" s="141"/>
      <c r="AC414" s="142"/>
    </row>
    <row r="415" spans="1:29">
      <c r="A415" s="1">
        <v>414</v>
      </c>
      <c r="F415" s="16"/>
      <c r="G415" s="17"/>
      <c r="H415" s="17"/>
      <c r="I415" s="17"/>
      <c r="T415" s="140"/>
      <c r="U415" s="141"/>
      <c r="V415" s="141"/>
      <c r="W415" s="141"/>
      <c r="X415" s="141"/>
      <c r="Y415" s="141"/>
      <c r="Z415" s="141"/>
      <c r="AA415" s="141"/>
      <c r="AB415" s="141"/>
      <c r="AC415" s="142"/>
    </row>
    <row r="416" spans="1:29">
      <c r="A416" s="1">
        <v>415</v>
      </c>
      <c r="F416" s="16"/>
      <c r="G416" s="17"/>
      <c r="H416" s="17"/>
      <c r="I416" s="17"/>
      <c r="T416" s="140"/>
      <c r="U416" s="141"/>
      <c r="V416" s="141"/>
      <c r="W416" s="141"/>
      <c r="X416" s="141"/>
      <c r="Y416" s="141"/>
      <c r="Z416" s="141"/>
      <c r="AA416" s="141"/>
      <c r="AB416" s="141"/>
      <c r="AC416" s="142"/>
    </row>
    <row r="417" spans="1:29">
      <c r="A417" s="1">
        <v>416</v>
      </c>
      <c r="F417" s="16"/>
      <c r="G417" s="17"/>
      <c r="H417" s="17"/>
      <c r="I417" s="17"/>
      <c r="T417" s="140"/>
      <c r="U417" s="141"/>
      <c r="V417" s="141"/>
      <c r="W417" s="141"/>
      <c r="X417" s="141"/>
      <c r="Y417" s="141"/>
      <c r="Z417" s="141"/>
      <c r="AA417" s="141"/>
      <c r="AB417" s="141"/>
      <c r="AC417" s="142"/>
    </row>
    <row r="418" spans="1:29">
      <c r="A418" s="1">
        <v>417</v>
      </c>
      <c r="F418" s="16"/>
      <c r="G418" s="17"/>
      <c r="H418" s="17"/>
      <c r="I418" s="17"/>
      <c r="T418" s="140"/>
      <c r="U418" s="141"/>
      <c r="V418" s="141"/>
      <c r="W418" s="141"/>
      <c r="X418" s="141"/>
      <c r="Y418" s="141"/>
      <c r="Z418" s="141"/>
      <c r="AA418" s="141"/>
      <c r="AB418" s="141"/>
      <c r="AC418" s="142"/>
    </row>
    <row r="419" spans="1:29">
      <c r="A419" s="1">
        <v>418</v>
      </c>
      <c r="F419" s="16"/>
      <c r="G419" s="17"/>
      <c r="H419" s="17"/>
      <c r="I419" s="17"/>
      <c r="T419" s="140"/>
      <c r="U419" s="141"/>
      <c r="V419" s="141"/>
      <c r="W419" s="141"/>
      <c r="X419" s="141"/>
      <c r="Y419" s="141"/>
      <c r="Z419" s="141"/>
      <c r="AA419" s="141"/>
      <c r="AB419" s="141"/>
      <c r="AC419" s="142"/>
    </row>
    <row r="420" spans="1:29">
      <c r="A420" s="1">
        <v>419</v>
      </c>
      <c r="F420" s="16"/>
      <c r="G420" s="17"/>
      <c r="H420" s="17"/>
      <c r="I420" s="17"/>
      <c r="T420" s="140"/>
      <c r="U420" s="141"/>
      <c r="V420" s="141"/>
      <c r="W420" s="141"/>
      <c r="X420" s="141"/>
      <c r="Y420" s="141"/>
      <c r="Z420" s="141"/>
      <c r="AA420" s="141"/>
      <c r="AB420" s="141"/>
      <c r="AC420" s="142"/>
    </row>
    <row r="421" spans="1:29">
      <c r="A421" s="1">
        <v>420</v>
      </c>
      <c r="F421" s="16"/>
      <c r="G421" s="17"/>
      <c r="H421" s="17"/>
      <c r="I421" s="17"/>
      <c r="T421" s="140"/>
      <c r="U421" s="141"/>
      <c r="V421" s="141"/>
      <c r="W421" s="141"/>
      <c r="X421" s="141"/>
      <c r="Y421" s="141"/>
      <c r="Z421" s="141"/>
      <c r="AA421" s="141"/>
      <c r="AB421" s="141"/>
      <c r="AC421" s="142"/>
    </row>
    <row r="422" spans="1:29">
      <c r="A422" s="1">
        <v>421</v>
      </c>
      <c r="F422" s="16"/>
      <c r="G422" s="17"/>
      <c r="H422" s="17"/>
      <c r="I422" s="17"/>
      <c r="T422" s="140"/>
      <c r="U422" s="141"/>
      <c r="V422" s="141"/>
      <c r="W422" s="141"/>
      <c r="X422" s="141"/>
      <c r="Y422" s="141"/>
      <c r="Z422" s="141"/>
      <c r="AA422" s="141"/>
      <c r="AB422" s="141"/>
      <c r="AC422" s="142"/>
    </row>
    <row r="423" spans="1:29">
      <c r="A423" s="1">
        <v>422</v>
      </c>
      <c r="F423" s="16"/>
      <c r="G423" s="17"/>
      <c r="H423" s="17"/>
      <c r="I423" s="17"/>
      <c r="T423" s="140"/>
      <c r="U423" s="141"/>
      <c r="V423" s="141"/>
      <c r="W423" s="141"/>
      <c r="X423" s="141"/>
      <c r="Y423" s="141"/>
      <c r="Z423" s="141"/>
      <c r="AA423" s="141"/>
      <c r="AB423" s="141"/>
      <c r="AC423" s="142"/>
    </row>
    <row r="424" spans="1:29">
      <c r="A424" s="1">
        <v>423</v>
      </c>
      <c r="F424" s="16"/>
      <c r="G424" s="17"/>
      <c r="H424" s="17"/>
      <c r="I424" s="17"/>
      <c r="T424" s="140"/>
      <c r="U424" s="141"/>
      <c r="V424" s="141"/>
      <c r="W424" s="141"/>
      <c r="X424" s="141"/>
      <c r="Y424" s="141"/>
      <c r="Z424" s="141"/>
      <c r="AA424" s="141"/>
      <c r="AB424" s="141"/>
      <c r="AC424" s="142"/>
    </row>
    <row r="425" spans="1:29">
      <c r="A425" s="1">
        <v>424</v>
      </c>
      <c r="F425" s="16"/>
      <c r="G425" s="17"/>
      <c r="H425" s="17"/>
      <c r="I425" s="17"/>
      <c r="T425" s="140"/>
      <c r="U425" s="141"/>
      <c r="V425" s="141"/>
      <c r="W425" s="141"/>
      <c r="X425" s="141"/>
      <c r="Y425" s="141"/>
      <c r="Z425" s="141"/>
      <c r="AA425" s="141"/>
      <c r="AB425" s="141"/>
      <c r="AC425" s="142"/>
    </row>
    <row r="426" spans="1:29">
      <c r="A426" s="1">
        <v>425</v>
      </c>
      <c r="F426" s="16"/>
      <c r="G426" s="17"/>
      <c r="H426" s="17"/>
      <c r="I426" s="17"/>
      <c r="T426" s="140"/>
      <c r="U426" s="141"/>
      <c r="V426" s="141"/>
      <c r="W426" s="141"/>
      <c r="X426" s="141"/>
      <c r="Y426" s="141"/>
      <c r="Z426" s="141"/>
      <c r="AA426" s="141"/>
      <c r="AB426" s="141"/>
      <c r="AC426" s="142"/>
    </row>
    <row r="427" spans="1:29">
      <c r="A427" s="1">
        <v>426</v>
      </c>
      <c r="F427" s="16"/>
      <c r="G427" s="17"/>
      <c r="H427" s="17"/>
      <c r="I427" s="17"/>
      <c r="T427" s="140"/>
      <c r="U427" s="141"/>
      <c r="V427" s="141"/>
      <c r="W427" s="141"/>
      <c r="X427" s="141"/>
      <c r="Y427" s="141"/>
      <c r="Z427" s="141"/>
      <c r="AA427" s="141"/>
      <c r="AB427" s="141"/>
      <c r="AC427" s="142"/>
    </row>
    <row r="428" spans="1:29">
      <c r="A428" s="1">
        <v>427</v>
      </c>
      <c r="F428" s="16"/>
      <c r="G428" s="17"/>
      <c r="H428" s="17"/>
      <c r="I428" s="17"/>
      <c r="T428" s="140"/>
      <c r="U428" s="141"/>
      <c r="V428" s="141"/>
      <c r="W428" s="141"/>
      <c r="X428" s="141"/>
      <c r="Y428" s="141"/>
      <c r="Z428" s="141"/>
      <c r="AA428" s="141"/>
      <c r="AB428" s="141"/>
      <c r="AC428" s="142"/>
    </row>
    <row r="429" spans="1:29">
      <c r="A429" s="1">
        <v>428</v>
      </c>
      <c r="F429" s="16"/>
      <c r="G429" s="17"/>
      <c r="H429" s="17"/>
      <c r="I429" s="17"/>
      <c r="T429" s="140"/>
      <c r="U429" s="141"/>
      <c r="V429" s="141"/>
      <c r="W429" s="141"/>
      <c r="X429" s="141"/>
      <c r="Y429" s="141"/>
      <c r="Z429" s="141"/>
      <c r="AA429" s="141"/>
      <c r="AB429" s="141"/>
      <c r="AC429" s="142"/>
    </row>
    <row r="430" spans="1:29">
      <c r="A430" s="1">
        <v>429</v>
      </c>
      <c r="F430" s="16"/>
      <c r="G430" s="17"/>
      <c r="H430" s="17"/>
      <c r="I430" s="17"/>
      <c r="T430" s="140"/>
      <c r="U430" s="141"/>
      <c r="V430" s="141"/>
      <c r="W430" s="141"/>
      <c r="X430" s="141"/>
      <c r="Y430" s="141"/>
      <c r="Z430" s="141"/>
      <c r="AA430" s="141"/>
      <c r="AB430" s="141"/>
      <c r="AC430" s="142"/>
    </row>
    <row r="431" spans="1:29">
      <c r="A431" s="1">
        <v>430</v>
      </c>
      <c r="F431" s="16"/>
      <c r="G431" s="17"/>
      <c r="H431" s="17"/>
      <c r="I431" s="17"/>
      <c r="T431" s="140"/>
      <c r="U431" s="141"/>
      <c r="V431" s="141"/>
      <c r="W431" s="141"/>
      <c r="X431" s="141"/>
      <c r="Y431" s="141"/>
      <c r="Z431" s="141"/>
      <c r="AA431" s="141"/>
      <c r="AB431" s="141"/>
      <c r="AC431" s="142"/>
    </row>
    <row r="432" spans="1:29">
      <c r="A432" s="1">
        <v>431</v>
      </c>
      <c r="F432" s="16"/>
      <c r="G432" s="17"/>
      <c r="H432" s="17"/>
      <c r="I432" s="17"/>
      <c r="T432" s="140"/>
      <c r="U432" s="141"/>
      <c r="V432" s="141"/>
      <c r="W432" s="141"/>
      <c r="X432" s="141"/>
      <c r="Y432" s="141"/>
      <c r="Z432" s="141"/>
      <c r="AA432" s="141"/>
      <c r="AB432" s="141"/>
      <c r="AC432" s="142"/>
    </row>
    <row r="433" spans="1:29">
      <c r="A433" s="1">
        <v>432</v>
      </c>
      <c r="F433" s="16"/>
      <c r="G433" s="17"/>
      <c r="H433" s="17"/>
      <c r="I433" s="17"/>
      <c r="T433" s="140"/>
      <c r="U433" s="141"/>
      <c r="V433" s="141"/>
      <c r="W433" s="141"/>
      <c r="X433" s="141"/>
      <c r="Y433" s="141"/>
      <c r="Z433" s="141"/>
      <c r="AA433" s="141"/>
      <c r="AB433" s="141"/>
      <c r="AC433" s="142"/>
    </row>
    <row r="434" spans="1:29">
      <c r="A434" s="1">
        <v>433</v>
      </c>
      <c r="F434" s="16"/>
      <c r="G434" s="17"/>
      <c r="H434" s="17"/>
      <c r="I434" s="17"/>
      <c r="T434" s="140"/>
      <c r="U434" s="141"/>
      <c r="V434" s="141"/>
      <c r="W434" s="141"/>
      <c r="X434" s="141"/>
      <c r="Y434" s="141"/>
      <c r="Z434" s="141"/>
      <c r="AA434" s="141"/>
      <c r="AB434" s="141"/>
      <c r="AC434" s="142"/>
    </row>
    <row r="435" spans="1:29">
      <c r="A435" s="1">
        <v>434</v>
      </c>
      <c r="F435" s="16"/>
      <c r="G435" s="17"/>
      <c r="H435" s="17"/>
      <c r="I435" s="17"/>
      <c r="T435" s="140"/>
      <c r="U435" s="141"/>
      <c r="V435" s="141"/>
      <c r="W435" s="141"/>
      <c r="X435" s="141"/>
      <c r="Y435" s="141"/>
      <c r="Z435" s="141"/>
      <c r="AA435" s="141"/>
      <c r="AB435" s="141"/>
      <c r="AC435" s="142"/>
    </row>
    <row r="436" spans="1:29">
      <c r="A436" s="1">
        <v>435</v>
      </c>
      <c r="F436" s="16"/>
      <c r="G436" s="17"/>
      <c r="H436" s="17"/>
      <c r="I436" s="17"/>
      <c r="T436" s="140"/>
      <c r="U436" s="141"/>
      <c r="V436" s="141"/>
      <c r="W436" s="141"/>
      <c r="X436" s="141"/>
      <c r="Y436" s="141"/>
      <c r="Z436" s="141"/>
      <c r="AA436" s="141"/>
      <c r="AB436" s="141"/>
      <c r="AC436" s="142"/>
    </row>
    <row r="437" spans="1:29">
      <c r="A437" s="1">
        <v>436</v>
      </c>
      <c r="F437" s="16"/>
      <c r="G437" s="17"/>
      <c r="H437" s="17"/>
      <c r="I437" s="17"/>
      <c r="T437" s="140"/>
      <c r="U437" s="141"/>
      <c r="V437" s="141"/>
      <c r="W437" s="141"/>
      <c r="X437" s="141"/>
      <c r="Y437" s="141"/>
      <c r="Z437" s="141"/>
      <c r="AA437" s="141"/>
      <c r="AB437" s="141"/>
      <c r="AC437" s="142"/>
    </row>
    <row r="438" spans="1:29">
      <c r="A438" s="1">
        <v>437</v>
      </c>
      <c r="F438" s="16"/>
      <c r="G438" s="17"/>
      <c r="H438" s="17"/>
      <c r="I438" s="17"/>
      <c r="T438" s="140"/>
      <c r="U438" s="141"/>
      <c r="V438" s="141"/>
      <c r="W438" s="141"/>
      <c r="X438" s="141"/>
      <c r="Y438" s="141"/>
      <c r="Z438" s="141"/>
      <c r="AA438" s="141"/>
      <c r="AB438" s="141"/>
      <c r="AC438" s="142"/>
    </row>
    <row r="439" spans="1:29">
      <c r="A439" s="1">
        <v>438</v>
      </c>
      <c r="F439" s="16"/>
      <c r="G439" s="17"/>
      <c r="H439" s="17"/>
      <c r="I439" s="17"/>
      <c r="T439" s="140"/>
      <c r="U439" s="141"/>
      <c r="V439" s="141"/>
      <c r="W439" s="141"/>
      <c r="X439" s="141"/>
      <c r="Y439" s="141"/>
      <c r="Z439" s="141"/>
      <c r="AA439" s="141"/>
      <c r="AB439" s="141"/>
      <c r="AC439" s="142"/>
    </row>
    <row r="440" spans="1:29">
      <c r="A440" s="1">
        <v>439</v>
      </c>
      <c r="F440" s="16"/>
      <c r="G440" s="17"/>
      <c r="H440" s="17"/>
      <c r="I440" s="17"/>
      <c r="T440" s="140"/>
      <c r="U440" s="141"/>
      <c r="V440" s="141"/>
      <c r="W440" s="141"/>
      <c r="X440" s="141"/>
      <c r="Y440" s="141"/>
      <c r="Z440" s="141"/>
      <c r="AA440" s="141"/>
      <c r="AB440" s="141"/>
      <c r="AC440" s="142"/>
    </row>
    <row r="441" spans="1:29">
      <c r="A441" s="1">
        <v>440</v>
      </c>
      <c r="F441" s="16"/>
      <c r="G441" s="17"/>
      <c r="H441" s="17"/>
      <c r="I441" s="17"/>
      <c r="T441" s="140"/>
      <c r="U441" s="141"/>
      <c r="V441" s="141"/>
      <c r="W441" s="141"/>
      <c r="X441" s="141"/>
      <c r="Y441" s="141"/>
      <c r="Z441" s="141"/>
      <c r="AA441" s="141"/>
      <c r="AB441" s="141"/>
      <c r="AC441" s="142"/>
    </row>
    <row r="442" spans="1:29">
      <c r="A442" s="1">
        <v>441</v>
      </c>
      <c r="F442" s="16"/>
      <c r="G442" s="17"/>
      <c r="H442" s="17"/>
      <c r="I442" s="17"/>
      <c r="T442" s="140"/>
      <c r="U442" s="141"/>
      <c r="V442" s="141"/>
      <c r="W442" s="141"/>
      <c r="X442" s="141"/>
      <c r="Y442" s="141"/>
      <c r="Z442" s="141"/>
      <c r="AA442" s="141"/>
      <c r="AB442" s="141"/>
      <c r="AC442" s="142"/>
    </row>
    <row r="443" spans="1:29">
      <c r="A443" s="1">
        <v>442</v>
      </c>
      <c r="F443" s="16"/>
      <c r="G443" s="17"/>
      <c r="H443" s="17"/>
      <c r="I443" s="17"/>
      <c r="T443" s="140"/>
      <c r="U443" s="141"/>
      <c r="V443" s="141"/>
      <c r="W443" s="141"/>
      <c r="X443" s="141"/>
      <c r="Y443" s="141"/>
      <c r="Z443" s="141"/>
      <c r="AA443" s="141"/>
      <c r="AB443" s="141"/>
      <c r="AC443" s="142"/>
    </row>
    <row r="444" spans="1:29">
      <c r="A444" s="1">
        <v>443</v>
      </c>
      <c r="F444" s="16"/>
      <c r="G444" s="17"/>
      <c r="H444" s="17"/>
      <c r="I444" s="17"/>
      <c r="T444" s="140"/>
      <c r="U444" s="141"/>
      <c r="V444" s="141"/>
      <c r="W444" s="141"/>
      <c r="X444" s="141"/>
      <c r="Y444" s="141"/>
      <c r="Z444" s="141"/>
      <c r="AA444" s="141"/>
      <c r="AB444" s="141"/>
      <c r="AC444" s="142"/>
    </row>
    <row r="445" spans="1:29">
      <c r="A445" s="1">
        <v>444</v>
      </c>
      <c r="F445" s="16"/>
      <c r="G445" s="17"/>
      <c r="H445" s="17"/>
      <c r="I445" s="17"/>
      <c r="T445" s="140"/>
      <c r="U445" s="141"/>
      <c r="V445" s="141"/>
      <c r="W445" s="141"/>
      <c r="X445" s="141"/>
      <c r="Y445" s="141"/>
      <c r="Z445" s="141"/>
      <c r="AA445" s="141"/>
      <c r="AB445" s="141"/>
      <c r="AC445" s="142"/>
    </row>
    <row r="446" spans="1:29">
      <c r="A446" s="1">
        <v>445</v>
      </c>
      <c r="F446" s="16"/>
      <c r="G446" s="17"/>
      <c r="H446" s="17"/>
      <c r="I446" s="17"/>
      <c r="T446" s="140"/>
      <c r="U446" s="141"/>
      <c r="V446" s="141"/>
      <c r="W446" s="141"/>
      <c r="X446" s="141"/>
      <c r="Y446" s="141"/>
      <c r="Z446" s="141"/>
      <c r="AA446" s="141"/>
      <c r="AB446" s="141"/>
      <c r="AC446" s="142"/>
    </row>
    <row r="447" spans="1:29">
      <c r="A447" s="1">
        <v>446</v>
      </c>
      <c r="F447" s="16"/>
      <c r="G447" s="17"/>
      <c r="H447" s="17"/>
      <c r="I447" s="17"/>
      <c r="T447" s="140"/>
      <c r="U447" s="141"/>
      <c r="V447" s="141"/>
      <c r="W447" s="141"/>
      <c r="X447" s="141"/>
      <c r="Y447" s="141"/>
      <c r="Z447" s="141"/>
      <c r="AA447" s="141"/>
      <c r="AB447" s="141"/>
      <c r="AC447" s="142"/>
    </row>
    <row r="448" spans="1:29">
      <c r="A448" s="1">
        <v>447</v>
      </c>
      <c r="F448" s="16"/>
      <c r="G448" s="17"/>
      <c r="H448" s="17"/>
      <c r="I448" s="17"/>
      <c r="T448" s="140"/>
      <c r="U448" s="141"/>
      <c r="V448" s="141"/>
      <c r="W448" s="141"/>
      <c r="X448" s="141"/>
      <c r="Y448" s="141"/>
      <c r="Z448" s="141"/>
      <c r="AA448" s="141"/>
      <c r="AB448" s="141"/>
      <c r="AC448" s="142"/>
    </row>
    <row r="449" spans="1:29">
      <c r="A449" s="1">
        <v>448</v>
      </c>
      <c r="F449" s="16"/>
      <c r="G449" s="17"/>
      <c r="H449" s="17"/>
      <c r="I449" s="17"/>
      <c r="T449" s="140"/>
      <c r="U449" s="141"/>
      <c r="V449" s="141"/>
      <c r="W449" s="141"/>
      <c r="X449" s="141"/>
      <c r="Y449" s="141"/>
      <c r="Z449" s="141"/>
      <c r="AA449" s="141"/>
      <c r="AB449" s="141"/>
      <c r="AC449" s="142"/>
    </row>
    <row r="450" spans="1:29">
      <c r="A450" s="1">
        <v>449</v>
      </c>
      <c r="F450" s="16"/>
      <c r="G450" s="17"/>
      <c r="H450" s="17"/>
      <c r="I450" s="17"/>
      <c r="T450" s="140"/>
      <c r="U450" s="141"/>
      <c r="V450" s="141"/>
      <c r="W450" s="141"/>
      <c r="X450" s="141"/>
      <c r="Y450" s="141"/>
      <c r="Z450" s="141"/>
      <c r="AA450" s="141"/>
      <c r="AB450" s="141"/>
      <c r="AC450" s="142"/>
    </row>
    <row r="451" spans="1:29">
      <c r="A451" s="1">
        <v>450</v>
      </c>
      <c r="F451" s="16"/>
      <c r="G451" s="17"/>
      <c r="H451" s="17"/>
      <c r="I451" s="17"/>
      <c r="T451" s="140"/>
      <c r="U451" s="141"/>
      <c r="V451" s="141"/>
      <c r="W451" s="141"/>
      <c r="X451" s="141"/>
      <c r="Y451" s="141"/>
      <c r="Z451" s="141"/>
      <c r="AA451" s="141"/>
      <c r="AB451" s="141"/>
      <c r="AC451" s="142"/>
    </row>
    <row r="452" spans="1:29">
      <c r="A452" s="1">
        <v>451</v>
      </c>
      <c r="F452" s="16"/>
      <c r="G452" s="17"/>
      <c r="H452" s="17"/>
      <c r="I452" s="17"/>
      <c r="T452" s="140"/>
      <c r="U452" s="141"/>
      <c r="V452" s="141"/>
      <c r="W452" s="141"/>
      <c r="X452" s="141"/>
      <c r="Y452" s="141"/>
      <c r="Z452" s="141"/>
      <c r="AA452" s="141"/>
      <c r="AB452" s="141"/>
      <c r="AC452" s="142"/>
    </row>
    <row r="453" spans="1:29">
      <c r="A453" s="1">
        <v>452</v>
      </c>
      <c r="F453" s="16"/>
      <c r="G453" s="17"/>
      <c r="H453" s="17"/>
      <c r="I453" s="17"/>
      <c r="T453" s="140"/>
      <c r="U453" s="141"/>
      <c r="V453" s="141"/>
      <c r="W453" s="141"/>
      <c r="X453" s="141"/>
      <c r="Y453" s="141"/>
      <c r="Z453" s="141"/>
      <c r="AA453" s="141"/>
      <c r="AB453" s="141"/>
      <c r="AC453" s="142"/>
    </row>
    <row r="454" spans="1:29">
      <c r="A454" s="1">
        <v>453</v>
      </c>
      <c r="F454" s="16"/>
      <c r="G454" s="17"/>
      <c r="H454" s="17"/>
      <c r="I454" s="17"/>
      <c r="T454" s="140"/>
      <c r="U454" s="141"/>
      <c r="V454" s="141"/>
      <c r="W454" s="141"/>
      <c r="X454" s="141"/>
      <c r="Y454" s="141"/>
      <c r="Z454" s="141"/>
      <c r="AA454" s="141"/>
      <c r="AB454" s="141"/>
      <c r="AC454" s="142"/>
    </row>
    <row r="455" spans="1:29">
      <c r="A455" s="1">
        <v>454</v>
      </c>
      <c r="F455" s="16"/>
      <c r="G455" s="17"/>
      <c r="H455" s="17"/>
      <c r="I455" s="17"/>
      <c r="T455" s="140"/>
      <c r="U455" s="141"/>
      <c r="V455" s="141"/>
      <c r="W455" s="141"/>
      <c r="X455" s="141"/>
      <c r="Y455" s="141"/>
      <c r="Z455" s="141"/>
      <c r="AA455" s="141"/>
      <c r="AB455" s="141"/>
      <c r="AC455" s="142"/>
    </row>
    <row r="456" spans="1:29">
      <c r="A456" s="1">
        <v>455</v>
      </c>
      <c r="F456" s="16"/>
      <c r="G456" s="17"/>
      <c r="H456" s="17"/>
      <c r="I456" s="17"/>
      <c r="T456" s="140"/>
      <c r="U456" s="141"/>
      <c r="V456" s="141"/>
      <c r="W456" s="141"/>
      <c r="X456" s="141"/>
      <c r="Y456" s="141"/>
      <c r="Z456" s="141"/>
      <c r="AA456" s="141"/>
      <c r="AB456" s="141"/>
      <c r="AC456" s="142"/>
    </row>
    <row r="457" spans="1:29">
      <c r="A457" s="1">
        <v>456</v>
      </c>
      <c r="F457" s="16"/>
      <c r="G457" s="17"/>
      <c r="H457" s="17"/>
      <c r="I457" s="17"/>
      <c r="T457" s="140"/>
      <c r="U457" s="141"/>
      <c r="V457" s="141"/>
      <c r="W457" s="141"/>
      <c r="X457" s="141"/>
      <c r="Y457" s="141"/>
      <c r="Z457" s="141"/>
      <c r="AA457" s="141"/>
      <c r="AB457" s="141"/>
      <c r="AC457" s="142"/>
    </row>
    <row r="458" spans="1:29">
      <c r="A458" s="1">
        <v>457</v>
      </c>
      <c r="F458" s="16"/>
      <c r="G458" s="17"/>
      <c r="H458" s="17"/>
      <c r="I458" s="17"/>
      <c r="T458" s="140"/>
      <c r="U458" s="141"/>
      <c r="V458" s="141"/>
      <c r="W458" s="141"/>
      <c r="X458" s="141"/>
      <c r="Y458" s="141"/>
      <c r="Z458" s="141"/>
      <c r="AA458" s="141"/>
      <c r="AB458" s="141"/>
      <c r="AC458" s="142"/>
    </row>
    <row r="459" spans="1:29">
      <c r="A459" s="1">
        <v>458</v>
      </c>
      <c r="F459" s="16"/>
      <c r="G459" s="17"/>
      <c r="H459" s="17"/>
      <c r="I459" s="17"/>
      <c r="T459" s="140"/>
      <c r="U459" s="141"/>
      <c r="V459" s="141"/>
      <c r="W459" s="141"/>
      <c r="X459" s="141"/>
      <c r="Y459" s="141"/>
      <c r="Z459" s="141"/>
      <c r="AA459" s="141"/>
      <c r="AB459" s="141"/>
      <c r="AC459" s="142"/>
    </row>
    <row r="460" spans="1:29">
      <c r="A460" s="1">
        <v>459</v>
      </c>
      <c r="F460" s="16"/>
      <c r="G460" s="17"/>
      <c r="H460" s="17"/>
      <c r="I460" s="17"/>
      <c r="T460" s="140"/>
      <c r="U460" s="141"/>
      <c r="V460" s="141"/>
      <c r="W460" s="141"/>
      <c r="X460" s="141"/>
      <c r="Y460" s="141"/>
      <c r="Z460" s="141"/>
      <c r="AA460" s="141"/>
      <c r="AB460" s="141"/>
      <c r="AC460" s="142"/>
    </row>
    <row r="461" spans="1:29">
      <c r="A461" s="1">
        <v>460</v>
      </c>
      <c r="F461" s="16"/>
      <c r="G461" s="17"/>
      <c r="H461" s="17"/>
      <c r="I461" s="17"/>
      <c r="T461" s="140"/>
      <c r="U461" s="141"/>
      <c r="V461" s="141"/>
      <c r="W461" s="141"/>
      <c r="X461" s="141"/>
      <c r="Y461" s="141"/>
      <c r="Z461" s="141"/>
      <c r="AA461" s="141"/>
      <c r="AB461" s="141"/>
      <c r="AC461" s="142"/>
    </row>
    <row r="462" spans="1:29">
      <c r="A462" s="1">
        <v>461</v>
      </c>
      <c r="F462" s="16"/>
      <c r="G462" s="17"/>
      <c r="H462" s="17"/>
      <c r="I462" s="17"/>
      <c r="T462" s="140"/>
      <c r="U462" s="141"/>
      <c r="V462" s="141"/>
      <c r="W462" s="141"/>
      <c r="X462" s="141"/>
      <c r="Y462" s="141"/>
      <c r="Z462" s="141"/>
      <c r="AA462" s="141"/>
      <c r="AB462" s="141"/>
      <c r="AC462" s="142"/>
    </row>
    <row r="463" spans="1:29">
      <c r="A463" s="1">
        <v>462</v>
      </c>
      <c r="F463" s="16"/>
      <c r="G463" s="17"/>
      <c r="H463" s="17"/>
      <c r="I463" s="17"/>
      <c r="T463" s="140"/>
      <c r="U463" s="141"/>
      <c r="V463" s="141"/>
      <c r="W463" s="141"/>
      <c r="X463" s="141"/>
      <c r="Y463" s="141"/>
      <c r="Z463" s="141"/>
      <c r="AA463" s="141"/>
      <c r="AB463" s="141"/>
      <c r="AC463" s="142"/>
    </row>
    <row r="464" spans="1:29">
      <c r="A464" s="1">
        <v>463</v>
      </c>
      <c r="F464" s="16"/>
      <c r="G464" s="17"/>
      <c r="H464" s="17"/>
      <c r="I464" s="17"/>
      <c r="T464" s="140"/>
      <c r="U464" s="141"/>
      <c r="V464" s="141"/>
      <c r="W464" s="141"/>
      <c r="X464" s="141"/>
      <c r="Y464" s="141"/>
      <c r="Z464" s="141"/>
      <c r="AA464" s="141"/>
      <c r="AB464" s="141"/>
      <c r="AC464" s="142"/>
    </row>
    <row r="465" spans="1:29">
      <c r="A465" s="1">
        <v>464</v>
      </c>
      <c r="F465" s="16"/>
      <c r="G465" s="17"/>
      <c r="H465" s="17"/>
      <c r="I465" s="17"/>
      <c r="T465" s="140"/>
      <c r="U465" s="141"/>
      <c r="V465" s="141"/>
      <c r="W465" s="141"/>
      <c r="X465" s="141"/>
      <c r="Y465" s="141"/>
      <c r="Z465" s="141"/>
      <c r="AA465" s="141"/>
      <c r="AB465" s="141"/>
      <c r="AC465" s="142"/>
    </row>
    <row r="466" spans="1:29">
      <c r="A466" s="1">
        <v>465</v>
      </c>
      <c r="F466" s="16"/>
      <c r="G466" s="17"/>
      <c r="H466" s="17"/>
      <c r="I466" s="17"/>
      <c r="T466" s="140"/>
      <c r="U466" s="141"/>
      <c r="V466" s="141"/>
      <c r="W466" s="141"/>
      <c r="X466" s="141"/>
      <c r="Y466" s="141"/>
      <c r="Z466" s="141"/>
      <c r="AA466" s="141"/>
      <c r="AB466" s="141"/>
      <c r="AC466" s="142"/>
    </row>
    <row r="467" spans="1:29">
      <c r="A467" s="1">
        <v>466</v>
      </c>
      <c r="F467" s="16"/>
      <c r="G467" s="17"/>
      <c r="H467" s="17"/>
      <c r="I467" s="17"/>
      <c r="T467" s="140"/>
      <c r="U467" s="141"/>
      <c r="V467" s="141"/>
      <c r="W467" s="141"/>
      <c r="X467" s="141"/>
      <c r="Y467" s="141"/>
      <c r="Z467" s="141"/>
      <c r="AA467" s="141"/>
      <c r="AB467" s="141"/>
      <c r="AC467" s="142"/>
    </row>
    <row r="468" spans="1:29">
      <c r="A468" s="1">
        <v>467</v>
      </c>
      <c r="F468" s="16"/>
      <c r="G468" s="17"/>
      <c r="H468" s="17"/>
      <c r="I468" s="17"/>
      <c r="T468" s="140"/>
      <c r="U468" s="141"/>
      <c r="V468" s="141"/>
      <c r="W468" s="141"/>
      <c r="X468" s="141"/>
      <c r="Y468" s="141"/>
      <c r="Z468" s="141"/>
      <c r="AA468" s="141"/>
      <c r="AB468" s="141"/>
      <c r="AC468" s="142"/>
    </row>
    <row r="469" spans="1:29">
      <c r="A469" s="1">
        <v>468</v>
      </c>
      <c r="F469" s="16"/>
      <c r="G469" s="17"/>
      <c r="H469" s="17"/>
      <c r="I469" s="17"/>
      <c r="T469" s="140"/>
      <c r="U469" s="141"/>
      <c r="V469" s="141"/>
      <c r="W469" s="141"/>
      <c r="X469" s="141"/>
      <c r="Y469" s="141"/>
      <c r="Z469" s="141"/>
      <c r="AA469" s="141"/>
      <c r="AB469" s="141"/>
      <c r="AC469" s="142"/>
    </row>
    <row r="470" spans="1:29">
      <c r="A470" s="1">
        <v>469</v>
      </c>
      <c r="F470" s="16"/>
      <c r="G470" s="17"/>
      <c r="H470" s="17"/>
      <c r="I470" s="17"/>
      <c r="T470" s="140"/>
      <c r="U470" s="141"/>
      <c r="V470" s="141"/>
      <c r="W470" s="141"/>
      <c r="X470" s="141"/>
      <c r="Y470" s="141"/>
      <c r="Z470" s="141"/>
      <c r="AA470" s="141"/>
      <c r="AB470" s="141"/>
      <c r="AC470" s="142"/>
    </row>
    <row r="471" spans="1:29">
      <c r="A471" s="1">
        <v>470</v>
      </c>
      <c r="F471" s="16"/>
      <c r="G471" s="17"/>
      <c r="H471" s="17"/>
      <c r="I471" s="17"/>
      <c r="T471" s="140"/>
      <c r="U471" s="141"/>
      <c r="V471" s="141"/>
      <c r="W471" s="141"/>
      <c r="X471" s="141"/>
      <c r="Y471" s="141"/>
      <c r="Z471" s="141"/>
      <c r="AA471" s="141"/>
      <c r="AB471" s="141"/>
      <c r="AC471" s="142"/>
    </row>
    <row r="472" spans="1:29">
      <c r="A472" s="1">
        <v>471</v>
      </c>
      <c r="F472" s="16"/>
      <c r="G472" s="17"/>
      <c r="H472" s="17"/>
      <c r="I472" s="17"/>
      <c r="T472" s="140"/>
      <c r="U472" s="141"/>
      <c r="V472" s="141"/>
      <c r="W472" s="141"/>
      <c r="X472" s="141"/>
      <c r="Y472" s="141"/>
      <c r="Z472" s="141"/>
      <c r="AA472" s="141"/>
      <c r="AB472" s="141"/>
      <c r="AC472" s="142"/>
    </row>
    <row r="473" spans="1:29">
      <c r="A473" s="1">
        <v>472</v>
      </c>
      <c r="F473" s="16"/>
      <c r="G473" s="17"/>
      <c r="H473" s="17"/>
      <c r="I473" s="17"/>
      <c r="T473" s="140"/>
      <c r="U473" s="141"/>
      <c r="V473" s="141"/>
      <c r="W473" s="141"/>
      <c r="X473" s="141"/>
      <c r="Y473" s="141"/>
      <c r="Z473" s="141"/>
      <c r="AA473" s="141"/>
      <c r="AB473" s="141"/>
      <c r="AC473" s="142"/>
    </row>
    <row r="474" spans="1:29">
      <c r="A474" s="1">
        <v>473</v>
      </c>
      <c r="F474" s="16"/>
      <c r="G474" s="17"/>
      <c r="H474" s="17"/>
      <c r="I474" s="17"/>
      <c r="T474" s="140"/>
      <c r="U474" s="141"/>
      <c r="V474" s="141"/>
      <c r="W474" s="141"/>
      <c r="X474" s="141"/>
      <c r="Y474" s="141"/>
      <c r="Z474" s="141"/>
      <c r="AA474" s="141"/>
      <c r="AB474" s="141"/>
      <c r="AC474" s="142"/>
    </row>
    <row r="475" spans="1:29">
      <c r="A475" s="1">
        <v>474</v>
      </c>
      <c r="F475" s="16"/>
      <c r="G475" s="17"/>
      <c r="H475" s="17"/>
      <c r="I475" s="17"/>
      <c r="T475" s="140"/>
      <c r="U475" s="141"/>
      <c r="V475" s="141"/>
      <c r="W475" s="141"/>
      <c r="X475" s="141"/>
      <c r="Y475" s="141"/>
      <c r="Z475" s="141"/>
      <c r="AA475" s="141"/>
      <c r="AB475" s="141"/>
      <c r="AC475" s="142"/>
    </row>
    <row r="476" spans="1:29">
      <c r="A476" s="1">
        <v>475</v>
      </c>
      <c r="F476" s="16"/>
      <c r="G476" s="17"/>
      <c r="H476" s="17"/>
      <c r="I476" s="17"/>
      <c r="T476" s="140"/>
      <c r="U476" s="141"/>
      <c r="V476" s="141"/>
      <c r="W476" s="141"/>
      <c r="X476" s="141"/>
      <c r="Y476" s="141"/>
      <c r="Z476" s="141"/>
      <c r="AA476" s="141"/>
      <c r="AB476" s="141"/>
      <c r="AC476" s="142"/>
    </row>
    <row r="477" spans="1:29">
      <c r="A477" s="1">
        <v>476</v>
      </c>
      <c r="F477" s="16"/>
      <c r="G477" s="17"/>
      <c r="H477" s="17"/>
      <c r="I477" s="17"/>
      <c r="T477" s="140"/>
      <c r="U477" s="141"/>
      <c r="V477" s="141"/>
      <c r="W477" s="141"/>
      <c r="X477" s="141"/>
      <c r="Y477" s="141"/>
      <c r="Z477" s="141"/>
      <c r="AA477" s="141"/>
      <c r="AB477" s="141"/>
      <c r="AC477" s="142"/>
    </row>
    <row r="478" spans="1:29">
      <c r="A478" s="1">
        <v>477</v>
      </c>
      <c r="F478" s="16"/>
      <c r="G478" s="17"/>
      <c r="H478" s="17"/>
      <c r="I478" s="17"/>
      <c r="T478" s="140"/>
      <c r="U478" s="141"/>
      <c r="V478" s="141"/>
      <c r="W478" s="141"/>
      <c r="X478" s="141"/>
      <c r="Y478" s="141"/>
      <c r="Z478" s="141"/>
      <c r="AA478" s="141"/>
      <c r="AB478" s="141"/>
      <c r="AC478" s="142"/>
    </row>
    <row r="479" spans="1:29">
      <c r="A479" s="1">
        <v>478</v>
      </c>
      <c r="F479" s="16"/>
      <c r="G479" s="17"/>
      <c r="H479" s="17"/>
      <c r="I479" s="17"/>
      <c r="T479" s="140"/>
      <c r="U479" s="141"/>
      <c r="V479" s="141"/>
      <c r="W479" s="141"/>
      <c r="X479" s="141"/>
      <c r="Y479" s="141"/>
      <c r="Z479" s="141"/>
      <c r="AA479" s="141"/>
      <c r="AB479" s="141"/>
      <c r="AC479" s="142"/>
    </row>
    <row r="480" spans="1:29">
      <c r="A480" s="1">
        <v>479</v>
      </c>
      <c r="F480" s="16"/>
      <c r="G480" s="17"/>
      <c r="H480" s="17"/>
      <c r="I480" s="17"/>
      <c r="T480" s="140"/>
      <c r="U480" s="141"/>
      <c r="V480" s="141"/>
      <c r="W480" s="141"/>
      <c r="X480" s="141"/>
      <c r="Y480" s="141"/>
      <c r="Z480" s="141"/>
      <c r="AA480" s="141"/>
      <c r="AB480" s="141"/>
      <c r="AC480" s="142"/>
    </row>
    <row r="481" spans="1:29">
      <c r="A481" s="1">
        <v>480</v>
      </c>
      <c r="F481" s="16"/>
      <c r="G481" s="17"/>
      <c r="H481" s="17"/>
      <c r="I481" s="17"/>
      <c r="T481" s="140"/>
      <c r="U481" s="141"/>
      <c r="V481" s="141"/>
      <c r="W481" s="141"/>
      <c r="X481" s="141"/>
      <c r="Y481" s="141"/>
      <c r="Z481" s="141"/>
      <c r="AA481" s="141"/>
      <c r="AB481" s="141"/>
      <c r="AC481" s="142"/>
    </row>
    <row r="482" spans="1:29">
      <c r="A482" s="1">
        <v>481</v>
      </c>
      <c r="F482" s="16"/>
      <c r="G482" s="17"/>
      <c r="H482" s="17"/>
      <c r="I482" s="17"/>
      <c r="T482" s="140"/>
      <c r="U482" s="141"/>
      <c r="V482" s="141"/>
      <c r="W482" s="141"/>
      <c r="X482" s="141"/>
      <c r="Y482" s="141"/>
      <c r="Z482" s="141"/>
      <c r="AA482" s="141"/>
      <c r="AB482" s="141"/>
      <c r="AC482" s="142"/>
    </row>
    <row r="483" spans="1:29">
      <c r="A483" s="1">
        <v>482</v>
      </c>
      <c r="F483" s="16"/>
      <c r="G483" s="17"/>
      <c r="H483" s="17"/>
      <c r="I483" s="17"/>
      <c r="T483" s="140"/>
      <c r="U483" s="141"/>
      <c r="V483" s="141"/>
      <c r="W483" s="141"/>
      <c r="X483" s="141"/>
      <c r="Y483" s="141"/>
      <c r="Z483" s="141"/>
      <c r="AA483" s="141"/>
      <c r="AB483" s="141"/>
      <c r="AC483" s="142"/>
    </row>
    <row r="484" spans="1:29">
      <c r="A484" s="1">
        <v>483</v>
      </c>
      <c r="F484" s="16"/>
      <c r="G484" s="17"/>
      <c r="H484" s="17"/>
      <c r="I484" s="17"/>
      <c r="T484" s="140"/>
      <c r="U484" s="141"/>
      <c r="V484" s="141"/>
      <c r="W484" s="141"/>
      <c r="X484" s="141"/>
      <c r="Y484" s="141"/>
      <c r="Z484" s="141"/>
      <c r="AA484" s="141"/>
      <c r="AB484" s="141"/>
      <c r="AC484" s="142"/>
    </row>
    <row r="485" spans="1:29">
      <c r="A485" s="1">
        <v>484</v>
      </c>
      <c r="F485" s="16"/>
      <c r="G485" s="17"/>
      <c r="H485" s="17"/>
      <c r="I485" s="17"/>
      <c r="T485" s="140"/>
      <c r="U485" s="141"/>
      <c r="V485" s="141"/>
      <c r="W485" s="141"/>
      <c r="X485" s="141"/>
      <c r="Y485" s="141"/>
      <c r="Z485" s="141"/>
      <c r="AA485" s="141"/>
      <c r="AB485" s="141"/>
      <c r="AC485" s="142"/>
    </row>
    <row r="486" spans="1:29">
      <c r="A486" s="1">
        <v>485</v>
      </c>
      <c r="F486" s="16"/>
      <c r="G486" s="17"/>
      <c r="H486" s="17"/>
      <c r="I486" s="17"/>
      <c r="T486" s="140"/>
      <c r="U486" s="141"/>
      <c r="V486" s="141"/>
      <c r="W486" s="141"/>
      <c r="X486" s="141"/>
      <c r="Y486" s="141"/>
      <c r="Z486" s="141"/>
      <c r="AA486" s="141"/>
      <c r="AB486" s="141"/>
      <c r="AC486" s="142"/>
    </row>
    <row r="487" spans="1:29">
      <c r="A487" s="1">
        <v>486</v>
      </c>
      <c r="F487" s="16"/>
      <c r="G487" s="17"/>
      <c r="H487" s="17"/>
      <c r="I487" s="17"/>
      <c r="T487" s="140"/>
      <c r="U487" s="141"/>
      <c r="V487" s="141"/>
      <c r="W487" s="141"/>
      <c r="X487" s="141"/>
      <c r="Y487" s="141"/>
      <c r="Z487" s="141"/>
      <c r="AA487" s="141"/>
      <c r="AB487" s="141"/>
      <c r="AC487" s="142"/>
    </row>
    <row r="488" spans="1:29">
      <c r="A488" s="1">
        <v>487</v>
      </c>
      <c r="F488" s="16"/>
      <c r="G488" s="17"/>
      <c r="H488" s="17"/>
      <c r="I488" s="17"/>
      <c r="T488" s="140"/>
      <c r="U488" s="141"/>
      <c r="V488" s="141"/>
      <c r="W488" s="141"/>
      <c r="X488" s="141"/>
      <c r="Y488" s="141"/>
      <c r="Z488" s="141"/>
      <c r="AA488" s="141"/>
      <c r="AB488" s="141"/>
      <c r="AC488" s="142"/>
    </row>
    <row r="489" spans="1:29">
      <c r="A489" s="1">
        <v>488</v>
      </c>
      <c r="F489" s="16"/>
      <c r="G489" s="17"/>
      <c r="H489" s="17"/>
      <c r="I489" s="17"/>
      <c r="T489" s="140"/>
      <c r="U489" s="141"/>
      <c r="V489" s="141"/>
      <c r="W489" s="141"/>
      <c r="X489" s="141"/>
      <c r="Y489" s="141"/>
      <c r="Z489" s="141"/>
      <c r="AA489" s="141"/>
      <c r="AB489" s="141"/>
      <c r="AC489" s="142"/>
    </row>
    <row r="490" spans="1:29">
      <c r="A490" s="1">
        <v>489</v>
      </c>
      <c r="F490" s="16"/>
      <c r="G490" s="17"/>
      <c r="H490" s="17"/>
      <c r="I490" s="17"/>
      <c r="T490" s="140"/>
      <c r="U490" s="141"/>
      <c r="V490" s="141"/>
      <c r="W490" s="141"/>
      <c r="X490" s="141"/>
      <c r="Y490" s="141"/>
      <c r="Z490" s="141"/>
      <c r="AA490" s="141"/>
      <c r="AB490" s="141"/>
      <c r="AC490" s="142"/>
    </row>
    <row r="491" spans="1:29">
      <c r="A491" s="1">
        <v>490</v>
      </c>
      <c r="F491" s="16"/>
      <c r="G491" s="17"/>
      <c r="H491" s="17"/>
      <c r="I491" s="17"/>
      <c r="T491" s="140"/>
      <c r="U491" s="141"/>
      <c r="V491" s="141"/>
      <c r="W491" s="141"/>
      <c r="X491" s="141"/>
      <c r="Y491" s="141"/>
      <c r="Z491" s="141"/>
      <c r="AA491" s="141"/>
      <c r="AB491" s="141"/>
      <c r="AC491" s="142"/>
    </row>
    <row r="492" spans="1:29">
      <c r="A492" s="1">
        <v>491</v>
      </c>
      <c r="F492" s="16"/>
      <c r="G492" s="17"/>
      <c r="H492" s="17"/>
      <c r="I492" s="17"/>
      <c r="T492" s="140"/>
      <c r="U492" s="141"/>
      <c r="V492" s="141"/>
      <c r="W492" s="141"/>
      <c r="X492" s="141"/>
      <c r="Y492" s="141"/>
      <c r="Z492" s="141"/>
      <c r="AA492" s="141"/>
      <c r="AB492" s="141"/>
      <c r="AC492" s="142"/>
    </row>
    <row r="493" spans="1:29">
      <c r="A493" s="1">
        <v>492</v>
      </c>
      <c r="F493" s="16"/>
      <c r="G493" s="17"/>
      <c r="H493" s="17"/>
      <c r="I493" s="17"/>
      <c r="T493" s="140"/>
      <c r="U493" s="141"/>
      <c r="V493" s="141"/>
      <c r="W493" s="141"/>
      <c r="X493" s="141"/>
      <c r="Y493" s="141"/>
      <c r="Z493" s="141"/>
      <c r="AA493" s="141"/>
      <c r="AB493" s="141"/>
      <c r="AC493" s="142"/>
    </row>
    <row r="494" spans="1:29">
      <c r="A494" s="1">
        <v>493</v>
      </c>
      <c r="F494" s="16"/>
      <c r="G494" s="17"/>
      <c r="H494" s="17"/>
      <c r="I494" s="17"/>
      <c r="T494" s="140"/>
      <c r="U494" s="141"/>
      <c r="V494" s="141"/>
      <c r="W494" s="141"/>
      <c r="X494" s="141"/>
      <c r="Y494" s="141"/>
      <c r="Z494" s="141"/>
      <c r="AA494" s="141"/>
      <c r="AB494" s="141"/>
      <c r="AC494" s="142"/>
    </row>
    <row r="495" spans="1:29">
      <c r="A495" s="1">
        <v>494</v>
      </c>
      <c r="F495" s="16"/>
      <c r="G495" s="17"/>
      <c r="H495" s="17"/>
      <c r="I495" s="17"/>
      <c r="T495" s="140"/>
      <c r="U495" s="141"/>
      <c r="V495" s="141"/>
      <c r="W495" s="141"/>
      <c r="X495" s="141"/>
      <c r="Y495" s="141"/>
      <c r="Z495" s="141"/>
      <c r="AA495" s="141"/>
      <c r="AB495" s="141"/>
      <c r="AC495" s="142"/>
    </row>
    <row r="496" spans="1:29">
      <c r="A496" s="1">
        <v>495</v>
      </c>
      <c r="F496" s="16"/>
      <c r="G496" s="17"/>
      <c r="H496" s="17"/>
      <c r="I496" s="17"/>
      <c r="T496" s="140"/>
      <c r="U496" s="141"/>
      <c r="V496" s="141"/>
      <c r="W496" s="141"/>
      <c r="X496" s="141"/>
      <c r="Y496" s="141"/>
      <c r="Z496" s="141"/>
      <c r="AA496" s="141"/>
      <c r="AB496" s="141"/>
      <c r="AC496" s="142"/>
    </row>
    <row r="497" spans="1:29">
      <c r="A497" s="1">
        <v>496</v>
      </c>
      <c r="F497" s="16"/>
      <c r="G497" s="17"/>
      <c r="H497" s="17"/>
      <c r="I497" s="17"/>
      <c r="T497" s="140"/>
      <c r="U497" s="141"/>
      <c r="V497" s="141"/>
      <c r="W497" s="141"/>
      <c r="X497" s="141"/>
      <c r="Y497" s="141"/>
      <c r="Z497" s="141"/>
      <c r="AA497" s="141"/>
      <c r="AB497" s="141"/>
      <c r="AC497" s="142"/>
    </row>
    <row r="498" spans="1:29">
      <c r="A498" s="1">
        <v>497</v>
      </c>
      <c r="F498" s="16"/>
      <c r="G498" s="17"/>
      <c r="H498" s="17"/>
      <c r="I498" s="17"/>
      <c r="T498" s="140"/>
      <c r="U498" s="141"/>
      <c r="V498" s="141"/>
      <c r="W498" s="141"/>
      <c r="X498" s="141"/>
      <c r="Y498" s="141"/>
      <c r="Z498" s="141"/>
      <c r="AA498" s="141"/>
      <c r="AB498" s="141"/>
      <c r="AC498" s="142"/>
    </row>
    <row r="499" spans="1:29">
      <c r="A499" s="1">
        <v>498</v>
      </c>
      <c r="F499" s="16"/>
      <c r="G499" s="17"/>
      <c r="H499" s="17"/>
      <c r="I499" s="17"/>
      <c r="T499" s="140"/>
      <c r="U499" s="141"/>
      <c r="V499" s="141"/>
      <c r="W499" s="141"/>
      <c r="X499" s="141"/>
      <c r="Y499" s="141"/>
      <c r="Z499" s="141"/>
      <c r="AA499" s="141"/>
      <c r="AB499" s="141"/>
      <c r="AC499" s="142"/>
    </row>
    <row r="500" spans="1:29">
      <c r="A500" s="1">
        <v>499</v>
      </c>
      <c r="F500" s="16"/>
      <c r="G500" s="17"/>
      <c r="H500" s="17"/>
      <c r="I500" s="17"/>
      <c r="T500" s="140"/>
      <c r="U500" s="141"/>
      <c r="V500" s="141"/>
      <c r="W500" s="141"/>
      <c r="X500" s="141"/>
      <c r="Y500" s="141"/>
      <c r="Z500" s="141"/>
      <c r="AA500" s="141"/>
      <c r="AB500" s="141"/>
      <c r="AC500" s="142"/>
    </row>
    <row r="501" spans="1:29">
      <c r="A501" s="1">
        <v>500</v>
      </c>
      <c r="F501" s="16"/>
      <c r="G501" s="17"/>
      <c r="H501" s="17"/>
      <c r="I501" s="17"/>
      <c r="T501" s="140"/>
      <c r="U501" s="141"/>
      <c r="V501" s="141"/>
      <c r="W501" s="141"/>
      <c r="X501" s="141"/>
      <c r="Y501" s="141"/>
      <c r="Z501" s="141"/>
      <c r="AA501" s="141"/>
      <c r="AB501" s="141"/>
      <c r="AC501" s="142"/>
    </row>
    <row r="502" spans="1:29">
      <c r="A502" s="1">
        <v>501</v>
      </c>
      <c r="F502" s="16"/>
      <c r="G502" s="17"/>
      <c r="H502" s="17"/>
      <c r="I502" s="17"/>
      <c r="T502" s="140"/>
      <c r="U502" s="141"/>
      <c r="V502" s="141"/>
      <c r="W502" s="141"/>
      <c r="X502" s="141"/>
      <c r="Y502" s="141"/>
      <c r="Z502" s="141"/>
      <c r="AA502" s="141"/>
      <c r="AB502" s="141"/>
      <c r="AC502" s="142"/>
    </row>
    <row r="503" spans="1:29">
      <c r="A503" s="1">
        <v>502</v>
      </c>
      <c r="F503" s="16"/>
      <c r="G503" s="17"/>
      <c r="H503" s="17"/>
      <c r="I503" s="17"/>
      <c r="T503" s="140"/>
      <c r="U503" s="141"/>
      <c r="V503" s="141"/>
      <c r="W503" s="141"/>
      <c r="X503" s="141"/>
      <c r="Y503" s="141"/>
      <c r="Z503" s="141"/>
      <c r="AA503" s="141"/>
      <c r="AB503" s="141"/>
      <c r="AC503" s="142"/>
    </row>
    <row r="504" spans="1:29">
      <c r="A504" s="1">
        <v>503</v>
      </c>
      <c r="F504" s="16"/>
      <c r="G504" s="17"/>
      <c r="H504" s="17"/>
      <c r="I504" s="17"/>
      <c r="T504" s="140"/>
      <c r="U504" s="141"/>
      <c r="V504" s="141"/>
      <c r="W504" s="141"/>
      <c r="X504" s="141"/>
      <c r="Y504" s="141"/>
      <c r="Z504" s="141"/>
      <c r="AA504" s="141"/>
      <c r="AB504" s="141"/>
      <c r="AC504" s="142"/>
    </row>
    <row r="505" spans="1:29">
      <c r="A505" s="1">
        <v>504</v>
      </c>
      <c r="F505" s="16"/>
      <c r="G505" s="17"/>
      <c r="H505" s="17"/>
      <c r="I505" s="17"/>
      <c r="T505" s="140"/>
      <c r="U505" s="141"/>
      <c r="V505" s="141"/>
      <c r="W505" s="141"/>
      <c r="X505" s="141"/>
      <c r="Y505" s="141"/>
      <c r="Z505" s="141"/>
      <c r="AA505" s="141"/>
      <c r="AB505" s="141"/>
      <c r="AC505" s="142"/>
    </row>
    <row r="506" spans="1:29">
      <c r="A506" s="1">
        <v>505</v>
      </c>
      <c r="F506" s="16"/>
      <c r="G506" s="17"/>
      <c r="H506" s="17"/>
      <c r="I506" s="17"/>
      <c r="T506" s="140"/>
      <c r="U506" s="141"/>
      <c r="V506" s="141"/>
      <c r="W506" s="141"/>
      <c r="X506" s="141"/>
      <c r="Y506" s="141"/>
      <c r="Z506" s="141"/>
      <c r="AA506" s="141"/>
      <c r="AB506" s="141"/>
      <c r="AC506" s="142"/>
    </row>
    <row r="507" spans="1:29">
      <c r="A507" s="1">
        <v>506</v>
      </c>
      <c r="F507" s="16"/>
      <c r="G507" s="17"/>
      <c r="H507" s="17"/>
      <c r="I507" s="17"/>
      <c r="T507" s="140"/>
      <c r="U507" s="141"/>
      <c r="V507" s="141"/>
      <c r="W507" s="141"/>
      <c r="X507" s="141"/>
      <c r="Y507" s="141"/>
      <c r="Z507" s="141"/>
      <c r="AA507" s="141"/>
      <c r="AB507" s="141"/>
      <c r="AC507" s="142"/>
    </row>
    <row r="508" spans="1:29">
      <c r="A508" s="1">
        <v>507</v>
      </c>
      <c r="F508" s="16"/>
      <c r="G508" s="17"/>
      <c r="H508" s="17"/>
      <c r="I508" s="17"/>
      <c r="T508" s="140"/>
      <c r="U508" s="141"/>
      <c r="V508" s="141"/>
      <c r="W508" s="141"/>
      <c r="X508" s="141"/>
      <c r="Y508" s="141"/>
      <c r="Z508" s="141"/>
      <c r="AA508" s="141"/>
      <c r="AB508" s="141"/>
      <c r="AC508" s="142"/>
    </row>
    <row r="509" spans="1:29">
      <c r="A509" s="1">
        <v>508</v>
      </c>
      <c r="F509" s="16"/>
      <c r="G509" s="17"/>
      <c r="H509" s="17"/>
      <c r="I509" s="17"/>
      <c r="T509" s="140"/>
      <c r="U509" s="141"/>
      <c r="V509" s="141"/>
      <c r="W509" s="141"/>
      <c r="X509" s="141"/>
      <c r="Y509" s="141"/>
      <c r="Z509" s="141"/>
      <c r="AA509" s="141"/>
      <c r="AB509" s="141"/>
      <c r="AC509" s="142"/>
    </row>
    <row r="510" spans="1:29">
      <c r="A510" s="1">
        <v>509</v>
      </c>
      <c r="F510" s="16"/>
      <c r="G510" s="17"/>
      <c r="H510" s="17"/>
      <c r="I510" s="17"/>
      <c r="T510" s="140"/>
      <c r="U510" s="141"/>
      <c r="V510" s="141"/>
      <c r="W510" s="141"/>
      <c r="X510" s="141"/>
      <c r="Y510" s="141"/>
      <c r="Z510" s="141"/>
      <c r="AA510" s="141"/>
      <c r="AB510" s="141"/>
      <c r="AC510" s="142"/>
    </row>
    <row r="511" spans="1:29">
      <c r="A511" s="1">
        <v>510</v>
      </c>
      <c r="F511" s="16"/>
      <c r="G511" s="17"/>
      <c r="H511" s="17"/>
      <c r="I511" s="17"/>
      <c r="T511" s="140"/>
      <c r="U511" s="141"/>
      <c r="V511" s="141"/>
      <c r="W511" s="141"/>
      <c r="X511" s="141"/>
      <c r="Y511" s="141"/>
      <c r="Z511" s="141"/>
      <c r="AA511" s="141"/>
      <c r="AB511" s="141"/>
      <c r="AC511" s="142"/>
    </row>
    <row r="512" spans="1:29">
      <c r="A512" s="1">
        <v>511</v>
      </c>
      <c r="F512" s="16"/>
      <c r="G512" s="17"/>
      <c r="H512" s="17"/>
      <c r="I512" s="17"/>
      <c r="T512" s="140"/>
      <c r="U512" s="141"/>
      <c r="V512" s="141"/>
      <c r="W512" s="141"/>
      <c r="X512" s="141"/>
      <c r="Y512" s="141"/>
      <c r="Z512" s="141"/>
      <c r="AA512" s="141"/>
      <c r="AB512" s="141"/>
      <c r="AC512" s="142"/>
    </row>
    <row r="513" spans="1:29">
      <c r="A513" s="1">
        <v>512</v>
      </c>
      <c r="F513" s="16"/>
      <c r="G513" s="17"/>
      <c r="H513" s="17"/>
      <c r="I513" s="17"/>
      <c r="T513" s="140"/>
      <c r="U513" s="141"/>
      <c r="V513" s="141"/>
      <c r="W513" s="141"/>
      <c r="X513" s="141"/>
      <c r="Y513" s="141"/>
      <c r="Z513" s="141"/>
      <c r="AA513" s="141"/>
      <c r="AB513" s="141"/>
      <c r="AC513" s="142"/>
    </row>
    <row r="514" spans="1:29">
      <c r="A514" s="1">
        <v>513</v>
      </c>
      <c r="F514" s="16"/>
      <c r="G514" s="17"/>
      <c r="H514" s="17"/>
      <c r="I514" s="17"/>
      <c r="T514" s="140"/>
      <c r="U514" s="141"/>
      <c r="V514" s="141"/>
      <c r="W514" s="141"/>
      <c r="X514" s="141"/>
      <c r="Y514" s="141"/>
      <c r="Z514" s="141"/>
      <c r="AA514" s="141"/>
      <c r="AB514" s="141"/>
      <c r="AC514" s="142"/>
    </row>
    <row r="515" spans="1:29">
      <c r="A515" s="1">
        <v>514</v>
      </c>
      <c r="F515" s="16"/>
      <c r="G515" s="17"/>
      <c r="H515" s="17"/>
      <c r="I515" s="17"/>
      <c r="T515" s="140"/>
      <c r="U515" s="141"/>
      <c r="V515" s="141"/>
      <c r="W515" s="141"/>
      <c r="X515" s="141"/>
      <c r="Y515" s="141"/>
      <c r="Z515" s="141"/>
      <c r="AA515" s="141"/>
      <c r="AB515" s="141"/>
      <c r="AC515" s="142"/>
    </row>
    <row r="516" spans="1:29">
      <c r="A516" s="1">
        <v>515</v>
      </c>
      <c r="F516" s="16"/>
      <c r="G516" s="17"/>
      <c r="H516" s="17"/>
      <c r="I516" s="17"/>
      <c r="T516" s="140"/>
      <c r="U516" s="141"/>
      <c r="V516" s="141"/>
      <c r="W516" s="141"/>
      <c r="X516" s="141"/>
      <c r="Y516" s="141"/>
      <c r="Z516" s="141"/>
      <c r="AA516" s="141"/>
      <c r="AB516" s="141"/>
      <c r="AC516" s="142"/>
    </row>
    <row r="517" spans="1:29">
      <c r="A517" s="1">
        <v>516</v>
      </c>
      <c r="F517" s="16"/>
      <c r="G517" s="17"/>
      <c r="H517" s="17"/>
      <c r="I517" s="17"/>
      <c r="T517" s="140"/>
      <c r="U517" s="141"/>
      <c r="V517" s="141"/>
      <c r="W517" s="141"/>
      <c r="X517" s="141"/>
      <c r="Y517" s="141"/>
      <c r="Z517" s="141"/>
      <c r="AA517" s="141"/>
      <c r="AB517" s="141"/>
      <c r="AC517" s="142"/>
    </row>
    <row r="518" spans="1:29">
      <c r="A518" s="1">
        <v>517</v>
      </c>
      <c r="F518" s="16"/>
      <c r="G518" s="17"/>
      <c r="H518" s="17"/>
      <c r="I518" s="17"/>
      <c r="T518" s="140"/>
      <c r="U518" s="141"/>
      <c r="V518" s="141"/>
      <c r="W518" s="141"/>
      <c r="X518" s="141"/>
      <c r="Y518" s="141"/>
      <c r="Z518" s="141"/>
      <c r="AA518" s="141"/>
      <c r="AB518" s="141"/>
      <c r="AC518" s="142"/>
    </row>
    <row r="519" spans="1:29">
      <c r="A519" s="1">
        <v>518</v>
      </c>
      <c r="F519" s="16"/>
      <c r="G519" s="17"/>
      <c r="H519" s="17"/>
      <c r="I519" s="17"/>
      <c r="T519" s="140"/>
      <c r="U519" s="141"/>
      <c r="V519" s="141"/>
      <c r="W519" s="141"/>
      <c r="X519" s="141"/>
      <c r="Y519" s="141"/>
      <c r="Z519" s="141"/>
      <c r="AA519" s="141"/>
      <c r="AB519" s="141"/>
      <c r="AC519" s="142"/>
    </row>
    <row r="520" spans="1:29">
      <c r="A520" s="1">
        <v>519</v>
      </c>
      <c r="F520" s="16"/>
      <c r="G520" s="17"/>
      <c r="H520" s="17"/>
      <c r="I520" s="17"/>
      <c r="T520" s="140"/>
      <c r="U520" s="141"/>
      <c r="V520" s="141"/>
      <c r="W520" s="141"/>
      <c r="X520" s="141"/>
      <c r="Y520" s="141"/>
      <c r="Z520" s="141"/>
      <c r="AA520" s="141"/>
      <c r="AB520" s="141"/>
      <c r="AC520" s="142"/>
    </row>
    <row r="521" spans="1:29">
      <c r="A521" s="1">
        <v>520</v>
      </c>
      <c r="F521" s="16"/>
      <c r="G521" s="17"/>
      <c r="H521" s="17"/>
      <c r="I521" s="17"/>
      <c r="T521" s="140"/>
      <c r="U521" s="141"/>
      <c r="V521" s="141"/>
      <c r="W521" s="141"/>
      <c r="X521" s="141"/>
      <c r="Y521" s="141"/>
      <c r="Z521" s="141"/>
      <c r="AA521" s="141"/>
      <c r="AB521" s="141"/>
      <c r="AC521" s="142"/>
    </row>
    <row r="522" spans="1:29">
      <c r="A522" s="1">
        <v>521</v>
      </c>
      <c r="F522" s="16"/>
      <c r="G522" s="17"/>
      <c r="H522" s="17"/>
      <c r="I522" s="17"/>
      <c r="T522" s="140"/>
      <c r="U522" s="141"/>
      <c r="V522" s="141"/>
      <c r="W522" s="141"/>
      <c r="X522" s="141"/>
      <c r="Y522" s="141"/>
      <c r="Z522" s="141"/>
      <c r="AA522" s="141"/>
      <c r="AB522" s="141"/>
      <c r="AC522" s="142"/>
    </row>
    <row r="523" spans="1:29">
      <c r="A523" s="1">
        <v>522</v>
      </c>
      <c r="F523" s="16"/>
      <c r="G523" s="17"/>
      <c r="H523" s="17"/>
      <c r="I523" s="17"/>
      <c r="T523" s="140"/>
      <c r="U523" s="141"/>
      <c r="V523" s="141"/>
      <c r="W523" s="141"/>
      <c r="X523" s="141"/>
      <c r="Y523" s="141"/>
      <c r="Z523" s="141"/>
      <c r="AA523" s="141"/>
      <c r="AB523" s="141"/>
      <c r="AC523" s="142"/>
    </row>
    <row r="524" spans="1:29">
      <c r="A524" s="1">
        <v>523</v>
      </c>
      <c r="F524" s="16"/>
      <c r="G524" s="17"/>
      <c r="H524" s="17"/>
      <c r="I524" s="17"/>
      <c r="T524" s="140"/>
      <c r="U524" s="141"/>
      <c r="V524" s="141"/>
      <c r="W524" s="141"/>
      <c r="X524" s="141"/>
      <c r="Y524" s="141"/>
      <c r="Z524" s="141"/>
      <c r="AA524" s="141"/>
      <c r="AB524" s="141"/>
      <c r="AC524" s="142"/>
    </row>
    <row r="525" spans="1:29">
      <c r="A525" s="1">
        <v>524</v>
      </c>
      <c r="F525" s="16"/>
      <c r="G525" s="17"/>
      <c r="H525" s="17"/>
      <c r="I525" s="17"/>
      <c r="T525" s="140"/>
      <c r="U525" s="141"/>
      <c r="V525" s="141"/>
      <c r="W525" s="141"/>
      <c r="X525" s="141"/>
      <c r="Y525" s="141"/>
      <c r="Z525" s="141"/>
      <c r="AA525" s="141"/>
      <c r="AB525" s="141"/>
      <c r="AC525" s="142"/>
    </row>
    <row r="526" spans="1:29">
      <c r="A526" s="1">
        <v>525</v>
      </c>
      <c r="F526" s="16"/>
      <c r="G526" s="17"/>
      <c r="H526" s="17"/>
      <c r="I526" s="17"/>
      <c r="T526" s="140"/>
      <c r="U526" s="141"/>
      <c r="V526" s="141"/>
      <c r="W526" s="141"/>
      <c r="X526" s="141"/>
      <c r="Y526" s="141"/>
      <c r="Z526" s="141"/>
      <c r="AA526" s="141"/>
      <c r="AB526" s="141"/>
      <c r="AC526" s="142"/>
    </row>
    <row r="527" spans="1:29">
      <c r="A527" s="1">
        <v>526</v>
      </c>
      <c r="F527" s="16"/>
      <c r="G527" s="17"/>
      <c r="H527" s="17"/>
      <c r="I527" s="17"/>
      <c r="T527" s="140"/>
      <c r="U527" s="141"/>
      <c r="V527" s="141"/>
      <c r="W527" s="141"/>
      <c r="X527" s="141"/>
      <c r="Y527" s="141"/>
      <c r="Z527" s="141"/>
      <c r="AA527" s="141"/>
      <c r="AB527" s="141"/>
      <c r="AC527" s="142"/>
    </row>
    <row r="528" spans="1:29">
      <c r="A528" s="1">
        <v>527</v>
      </c>
      <c r="F528" s="16"/>
      <c r="G528" s="17"/>
      <c r="H528" s="17"/>
      <c r="I528" s="17"/>
      <c r="T528" s="140"/>
      <c r="U528" s="141"/>
      <c r="V528" s="141"/>
      <c r="W528" s="141"/>
      <c r="X528" s="141"/>
      <c r="Y528" s="141"/>
      <c r="Z528" s="141"/>
      <c r="AA528" s="141"/>
      <c r="AB528" s="141"/>
      <c r="AC528" s="142"/>
    </row>
    <row r="529" spans="1:29">
      <c r="A529" s="1">
        <v>528</v>
      </c>
      <c r="F529" s="16"/>
      <c r="G529" s="17"/>
      <c r="H529" s="17"/>
      <c r="I529" s="17"/>
      <c r="T529" s="140"/>
      <c r="U529" s="141"/>
      <c r="V529" s="141"/>
      <c r="W529" s="141"/>
      <c r="X529" s="141"/>
      <c r="Y529" s="141"/>
      <c r="Z529" s="141"/>
      <c r="AA529" s="141"/>
      <c r="AB529" s="141"/>
      <c r="AC529" s="142"/>
    </row>
    <row r="530" spans="1:29">
      <c r="A530" s="1">
        <v>529</v>
      </c>
      <c r="F530" s="16"/>
      <c r="G530" s="17"/>
      <c r="H530" s="17"/>
      <c r="I530" s="17"/>
      <c r="T530" s="140"/>
      <c r="U530" s="141"/>
      <c r="V530" s="141"/>
      <c r="W530" s="141"/>
      <c r="X530" s="141"/>
      <c r="Y530" s="141"/>
      <c r="Z530" s="141"/>
      <c r="AA530" s="141"/>
      <c r="AB530" s="141"/>
      <c r="AC530" s="142"/>
    </row>
    <row r="531" spans="1:29">
      <c r="A531" s="1">
        <v>530</v>
      </c>
      <c r="F531" s="16"/>
      <c r="G531" s="17"/>
      <c r="H531" s="17"/>
      <c r="I531" s="17"/>
      <c r="T531" s="140"/>
      <c r="U531" s="141"/>
      <c r="V531" s="141"/>
      <c r="W531" s="141"/>
      <c r="X531" s="141"/>
      <c r="Y531" s="141"/>
      <c r="Z531" s="141"/>
      <c r="AA531" s="141"/>
      <c r="AB531" s="141"/>
      <c r="AC531" s="142"/>
    </row>
    <row r="532" spans="1:29">
      <c r="A532" s="1">
        <v>531</v>
      </c>
      <c r="F532" s="16"/>
      <c r="G532" s="17"/>
      <c r="H532" s="17"/>
      <c r="I532" s="17"/>
      <c r="T532" s="140"/>
      <c r="U532" s="141"/>
      <c r="V532" s="141"/>
      <c r="W532" s="141"/>
      <c r="X532" s="141"/>
      <c r="Y532" s="141"/>
      <c r="Z532" s="141"/>
      <c r="AA532" s="141"/>
      <c r="AB532" s="141"/>
      <c r="AC532" s="142"/>
    </row>
    <row r="533" spans="1:29">
      <c r="A533" s="1">
        <v>532</v>
      </c>
      <c r="F533" s="16"/>
      <c r="G533" s="17"/>
      <c r="H533" s="17"/>
      <c r="I533" s="17"/>
      <c r="T533" s="140"/>
      <c r="U533" s="141"/>
      <c r="V533" s="141"/>
      <c r="W533" s="141"/>
      <c r="X533" s="141"/>
      <c r="Y533" s="141"/>
      <c r="Z533" s="141"/>
      <c r="AA533" s="141"/>
      <c r="AB533" s="141"/>
      <c r="AC533" s="142"/>
    </row>
    <row r="534" spans="1:29">
      <c r="A534" s="1">
        <v>533</v>
      </c>
      <c r="F534" s="16"/>
      <c r="G534" s="17"/>
      <c r="H534" s="17"/>
      <c r="I534" s="17"/>
      <c r="T534" s="140"/>
      <c r="U534" s="141"/>
      <c r="V534" s="141"/>
      <c r="W534" s="141"/>
      <c r="X534" s="141"/>
      <c r="Y534" s="141"/>
      <c r="Z534" s="141"/>
      <c r="AA534" s="141"/>
      <c r="AB534" s="141"/>
      <c r="AC534" s="142"/>
    </row>
    <row r="535" spans="1:29">
      <c r="A535" s="1">
        <v>534</v>
      </c>
      <c r="F535" s="16"/>
      <c r="G535" s="17"/>
      <c r="H535" s="17"/>
      <c r="I535" s="17"/>
      <c r="T535" s="140"/>
      <c r="U535" s="141"/>
      <c r="V535" s="141"/>
      <c r="W535" s="141"/>
      <c r="X535" s="141"/>
      <c r="Y535" s="141"/>
      <c r="Z535" s="141"/>
      <c r="AA535" s="141"/>
      <c r="AB535" s="141"/>
      <c r="AC535" s="142"/>
    </row>
    <row r="536" spans="1:29">
      <c r="A536" s="1">
        <v>535</v>
      </c>
      <c r="F536" s="16"/>
      <c r="G536" s="17"/>
      <c r="H536" s="17"/>
      <c r="I536" s="17"/>
      <c r="T536" s="140"/>
      <c r="U536" s="141"/>
      <c r="V536" s="141"/>
      <c r="W536" s="141"/>
      <c r="X536" s="141"/>
      <c r="Y536" s="141"/>
      <c r="Z536" s="141"/>
      <c r="AA536" s="141"/>
      <c r="AB536" s="141"/>
      <c r="AC536" s="142"/>
    </row>
    <row r="537" spans="1:29">
      <c r="A537" s="1">
        <v>536</v>
      </c>
      <c r="F537" s="16"/>
      <c r="G537" s="17"/>
      <c r="H537" s="17"/>
      <c r="I537" s="17"/>
      <c r="T537" s="140"/>
      <c r="U537" s="141"/>
      <c r="V537" s="141"/>
      <c r="W537" s="141"/>
      <c r="X537" s="141"/>
      <c r="Y537" s="141"/>
      <c r="Z537" s="141"/>
      <c r="AA537" s="141"/>
      <c r="AB537" s="141"/>
      <c r="AC537" s="142"/>
    </row>
    <row r="538" spans="1:29">
      <c r="A538" s="1">
        <v>537</v>
      </c>
      <c r="F538" s="16"/>
      <c r="G538" s="17"/>
      <c r="H538" s="17"/>
      <c r="I538" s="17"/>
      <c r="T538" s="140"/>
      <c r="U538" s="141"/>
      <c r="V538" s="141"/>
      <c r="W538" s="141"/>
      <c r="X538" s="141"/>
      <c r="Y538" s="141"/>
      <c r="Z538" s="141"/>
      <c r="AA538" s="141"/>
      <c r="AB538" s="141"/>
      <c r="AC538" s="142"/>
    </row>
    <row r="539" spans="1:29">
      <c r="A539" s="1">
        <v>538</v>
      </c>
      <c r="F539" s="16"/>
      <c r="G539" s="17"/>
      <c r="H539" s="17"/>
      <c r="I539" s="17"/>
      <c r="T539" s="140"/>
      <c r="U539" s="141"/>
      <c r="V539" s="141"/>
      <c r="W539" s="141"/>
      <c r="X539" s="141"/>
      <c r="Y539" s="141"/>
      <c r="Z539" s="141"/>
      <c r="AA539" s="141"/>
      <c r="AB539" s="141"/>
      <c r="AC539" s="142"/>
    </row>
    <row r="540" spans="1:29">
      <c r="A540" s="1">
        <v>539</v>
      </c>
      <c r="F540" s="16"/>
      <c r="G540" s="17"/>
      <c r="H540" s="17"/>
      <c r="I540" s="17"/>
      <c r="T540" s="140"/>
      <c r="U540" s="141"/>
      <c r="V540" s="141"/>
      <c r="W540" s="141"/>
      <c r="X540" s="141"/>
      <c r="Y540" s="141"/>
      <c r="Z540" s="141"/>
      <c r="AA540" s="141"/>
      <c r="AB540" s="141"/>
      <c r="AC540" s="142"/>
    </row>
    <row r="541" spans="1:29">
      <c r="A541" s="1">
        <v>540</v>
      </c>
      <c r="F541" s="16"/>
      <c r="G541" s="17"/>
      <c r="H541" s="17"/>
      <c r="I541" s="17"/>
      <c r="T541" s="140"/>
      <c r="U541" s="141"/>
      <c r="V541" s="141"/>
      <c r="W541" s="141"/>
      <c r="X541" s="141"/>
      <c r="Y541" s="141"/>
      <c r="Z541" s="141"/>
      <c r="AA541" s="141"/>
      <c r="AB541" s="141"/>
      <c r="AC541" s="142"/>
    </row>
    <row r="542" spans="1:29">
      <c r="A542" s="1">
        <v>541</v>
      </c>
      <c r="F542" s="16"/>
      <c r="G542" s="17"/>
      <c r="H542" s="17"/>
      <c r="I542" s="17"/>
      <c r="T542" s="140"/>
      <c r="U542" s="141"/>
      <c r="V542" s="141"/>
      <c r="W542" s="141"/>
      <c r="X542" s="141"/>
      <c r="Y542" s="141"/>
      <c r="Z542" s="141"/>
      <c r="AA542" s="141"/>
      <c r="AB542" s="141"/>
      <c r="AC542" s="142"/>
    </row>
    <row r="543" spans="1:29">
      <c r="A543" s="1">
        <v>542</v>
      </c>
      <c r="F543" s="16"/>
      <c r="G543" s="17"/>
      <c r="H543" s="17"/>
      <c r="I543" s="17"/>
      <c r="T543" s="140"/>
      <c r="U543" s="141"/>
      <c r="V543" s="141"/>
      <c r="W543" s="141"/>
      <c r="X543" s="141"/>
      <c r="Y543" s="141"/>
      <c r="Z543" s="141"/>
      <c r="AA543" s="141"/>
      <c r="AB543" s="141"/>
      <c r="AC543" s="142"/>
    </row>
    <row r="544" spans="1:29">
      <c r="A544" s="1">
        <v>543</v>
      </c>
      <c r="F544" s="16"/>
      <c r="G544" s="17"/>
      <c r="H544" s="17"/>
      <c r="I544" s="17"/>
      <c r="T544" s="140"/>
      <c r="U544" s="141"/>
      <c r="V544" s="141"/>
      <c r="W544" s="141"/>
      <c r="X544" s="141"/>
      <c r="Y544" s="141"/>
      <c r="Z544" s="141"/>
      <c r="AA544" s="141"/>
      <c r="AB544" s="141"/>
      <c r="AC544" s="142"/>
    </row>
    <row r="545" spans="1:29">
      <c r="A545" s="1">
        <v>544</v>
      </c>
      <c r="F545" s="16"/>
      <c r="G545" s="17"/>
      <c r="H545" s="17"/>
      <c r="I545" s="17"/>
      <c r="T545" s="140"/>
      <c r="U545" s="141"/>
      <c r="V545" s="141"/>
      <c r="W545" s="141"/>
      <c r="X545" s="141"/>
      <c r="Y545" s="141"/>
      <c r="Z545" s="141"/>
      <c r="AA545" s="141"/>
      <c r="AB545" s="141"/>
      <c r="AC545" s="142"/>
    </row>
    <row r="546" spans="1:29">
      <c r="A546" s="1">
        <v>545</v>
      </c>
      <c r="F546" s="16"/>
      <c r="G546" s="17"/>
      <c r="H546" s="17"/>
      <c r="I546" s="17"/>
      <c r="T546" s="140"/>
      <c r="U546" s="141"/>
      <c r="V546" s="141"/>
      <c r="W546" s="141"/>
      <c r="X546" s="141"/>
      <c r="Y546" s="141"/>
      <c r="Z546" s="141"/>
      <c r="AA546" s="141"/>
      <c r="AB546" s="141"/>
      <c r="AC546" s="142"/>
    </row>
    <row r="547" spans="1:29">
      <c r="A547" s="1">
        <v>546</v>
      </c>
      <c r="F547" s="16"/>
      <c r="G547" s="17"/>
      <c r="H547" s="17"/>
      <c r="I547" s="17"/>
      <c r="T547" s="140"/>
      <c r="U547" s="141"/>
      <c r="V547" s="141"/>
      <c r="W547" s="141"/>
      <c r="X547" s="141"/>
      <c r="Y547" s="141"/>
      <c r="Z547" s="141"/>
      <c r="AA547" s="141"/>
      <c r="AB547" s="141"/>
      <c r="AC547" s="142"/>
    </row>
    <row r="548" spans="1:29">
      <c r="A548" s="1">
        <v>547</v>
      </c>
      <c r="F548" s="16"/>
      <c r="G548" s="17"/>
      <c r="H548" s="17"/>
      <c r="I548" s="17"/>
      <c r="T548" s="140"/>
      <c r="U548" s="141"/>
      <c r="V548" s="141"/>
      <c r="W548" s="141"/>
      <c r="X548" s="141"/>
      <c r="Y548" s="141"/>
      <c r="Z548" s="141"/>
      <c r="AA548" s="141"/>
      <c r="AB548" s="141"/>
      <c r="AC548" s="142"/>
    </row>
    <row r="549" spans="1:29">
      <c r="A549" s="1">
        <v>548</v>
      </c>
      <c r="F549" s="16"/>
      <c r="G549" s="17"/>
      <c r="H549" s="17"/>
      <c r="I549" s="17"/>
      <c r="T549" s="140"/>
      <c r="U549" s="141"/>
      <c r="V549" s="141"/>
      <c r="W549" s="141"/>
      <c r="X549" s="141"/>
      <c r="Y549" s="141"/>
      <c r="Z549" s="141"/>
      <c r="AA549" s="141"/>
      <c r="AB549" s="141"/>
      <c r="AC549" s="142"/>
    </row>
    <row r="550" spans="1:29">
      <c r="A550" s="1">
        <v>549</v>
      </c>
      <c r="F550" s="16"/>
      <c r="G550" s="17"/>
      <c r="H550" s="17"/>
      <c r="I550" s="17"/>
      <c r="T550" s="140"/>
      <c r="U550" s="141"/>
      <c r="V550" s="141"/>
      <c r="W550" s="141"/>
      <c r="X550" s="141"/>
      <c r="Y550" s="141"/>
      <c r="Z550" s="141"/>
      <c r="AA550" s="141"/>
      <c r="AB550" s="141"/>
      <c r="AC550" s="142"/>
    </row>
    <row r="551" spans="1:29">
      <c r="A551" s="1">
        <v>550</v>
      </c>
      <c r="F551" s="16"/>
      <c r="G551" s="17"/>
      <c r="H551" s="17"/>
      <c r="I551" s="17"/>
      <c r="T551" s="140"/>
      <c r="U551" s="141"/>
      <c r="V551" s="141"/>
      <c r="W551" s="141"/>
      <c r="X551" s="141"/>
      <c r="Y551" s="141"/>
      <c r="Z551" s="141"/>
      <c r="AA551" s="141"/>
      <c r="AB551" s="141"/>
      <c r="AC551" s="142"/>
    </row>
    <row r="552" spans="1:29">
      <c r="A552" s="1">
        <v>551</v>
      </c>
      <c r="F552" s="16"/>
      <c r="G552" s="17"/>
      <c r="H552" s="17"/>
      <c r="I552" s="17"/>
      <c r="T552" s="140"/>
      <c r="U552" s="141"/>
      <c r="V552" s="141"/>
      <c r="W552" s="141"/>
      <c r="X552" s="141"/>
      <c r="Y552" s="141"/>
      <c r="Z552" s="141"/>
      <c r="AA552" s="141"/>
      <c r="AB552" s="141"/>
      <c r="AC552" s="142"/>
    </row>
    <row r="553" spans="1:29">
      <c r="A553" s="1">
        <v>552</v>
      </c>
      <c r="F553" s="16"/>
      <c r="G553" s="17"/>
      <c r="H553" s="17"/>
      <c r="I553" s="17"/>
      <c r="T553" s="140"/>
      <c r="U553" s="141"/>
      <c r="V553" s="141"/>
      <c r="W553" s="141"/>
      <c r="X553" s="141"/>
      <c r="Y553" s="141"/>
      <c r="Z553" s="141"/>
      <c r="AA553" s="141"/>
      <c r="AB553" s="141"/>
      <c r="AC553" s="142"/>
    </row>
    <row r="554" spans="1:29">
      <c r="A554" s="1">
        <v>553</v>
      </c>
      <c r="F554" s="16"/>
      <c r="G554" s="17"/>
      <c r="H554" s="17"/>
      <c r="I554" s="17"/>
      <c r="T554" s="140"/>
      <c r="U554" s="141"/>
      <c r="V554" s="141"/>
      <c r="W554" s="141"/>
      <c r="X554" s="141"/>
      <c r="Y554" s="141"/>
      <c r="Z554" s="141"/>
      <c r="AA554" s="141"/>
      <c r="AB554" s="141"/>
      <c r="AC554" s="142"/>
    </row>
    <row r="555" spans="1:29">
      <c r="A555" s="1">
        <v>554</v>
      </c>
      <c r="F555" s="16"/>
      <c r="G555" s="17"/>
      <c r="H555" s="17"/>
      <c r="I555" s="17"/>
      <c r="T555" s="140"/>
      <c r="U555" s="141"/>
      <c r="V555" s="141"/>
      <c r="W555" s="141"/>
      <c r="X555" s="141"/>
      <c r="Y555" s="141"/>
      <c r="Z555" s="141"/>
      <c r="AA555" s="141"/>
      <c r="AB555" s="141"/>
      <c r="AC555" s="142"/>
    </row>
    <row r="556" spans="1:29">
      <c r="A556" s="1">
        <v>555</v>
      </c>
      <c r="F556" s="16"/>
      <c r="G556" s="17"/>
      <c r="H556" s="17"/>
      <c r="I556" s="17"/>
      <c r="T556" s="140"/>
      <c r="U556" s="141"/>
      <c r="V556" s="141"/>
      <c r="W556" s="141"/>
      <c r="X556" s="141"/>
      <c r="Y556" s="141"/>
      <c r="Z556" s="141"/>
      <c r="AA556" s="141"/>
      <c r="AB556" s="141"/>
      <c r="AC556" s="142"/>
    </row>
    <row r="557" spans="1:29">
      <c r="A557" s="1">
        <v>556</v>
      </c>
      <c r="F557" s="16"/>
      <c r="G557" s="17"/>
      <c r="H557" s="17"/>
      <c r="I557" s="17"/>
      <c r="T557" s="140"/>
      <c r="U557" s="141"/>
      <c r="V557" s="141"/>
      <c r="W557" s="141"/>
      <c r="X557" s="141"/>
      <c r="Y557" s="141"/>
      <c r="Z557" s="141"/>
      <c r="AA557" s="141"/>
      <c r="AB557" s="141"/>
      <c r="AC557" s="142"/>
    </row>
    <row r="558" spans="1:29">
      <c r="A558" s="1">
        <v>557</v>
      </c>
      <c r="F558" s="16"/>
      <c r="G558" s="17"/>
      <c r="H558" s="17"/>
      <c r="I558" s="17"/>
      <c r="T558" s="140"/>
      <c r="U558" s="141"/>
      <c r="V558" s="141"/>
      <c r="W558" s="141"/>
      <c r="X558" s="141"/>
      <c r="Y558" s="141"/>
      <c r="Z558" s="141"/>
      <c r="AA558" s="141"/>
      <c r="AB558" s="141"/>
      <c r="AC558" s="142"/>
    </row>
    <row r="559" spans="1:29">
      <c r="A559" s="1">
        <v>558</v>
      </c>
      <c r="F559" s="16"/>
      <c r="G559" s="17"/>
      <c r="H559" s="17"/>
      <c r="I559" s="17"/>
      <c r="T559" s="140"/>
      <c r="U559" s="141"/>
      <c r="V559" s="141"/>
      <c r="W559" s="141"/>
      <c r="X559" s="141"/>
      <c r="Y559" s="141"/>
      <c r="Z559" s="141"/>
      <c r="AA559" s="141"/>
      <c r="AB559" s="141"/>
      <c r="AC559" s="142"/>
    </row>
    <row r="560" spans="1:29">
      <c r="A560" s="1">
        <v>559</v>
      </c>
      <c r="F560" s="16"/>
      <c r="G560" s="17"/>
      <c r="H560" s="17"/>
      <c r="I560" s="17"/>
      <c r="T560" s="140"/>
      <c r="U560" s="141"/>
      <c r="V560" s="141"/>
      <c r="W560" s="141"/>
      <c r="X560" s="141"/>
      <c r="Y560" s="141"/>
      <c r="Z560" s="141"/>
      <c r="AA560" s="141"/>
      <c r="AB560" s="141"/>
      <c r="AC560" s="142"/>
    </row>
    <row r="561" spans="1:29">
      <c r="A561" s="1">
        <v>560</v>
      </c>
      <c r="F561" s="16"/>
      <c r="G561" s="17"/>
      <c r="H561" s="17"/>
      <c r="I561" s="17"/>
      <c r="T561" s="140"/>
      <c r="U561" s="141"/>
      <c r="V561" s="141"/>
      <c r="W561" s="141"/>
      <c r="X561" s="141"/>
      <c r="Y561" s="141"/>
      <c r="Z561" s="141"/>
      <c r="AA561" s="141"/>
      <c r="AB561" s="141"/>
      <c r="AC561" s="142"/>
    </row>
    <row r="562" spans="1:29">
      <c r="A562" s="1">
        <v>561</v>
      </c>
      <c r="F562" s="16"/>
      <c r="G562" s="17"/>
      <c r="H562" s="17"/>
      <c r="I562" s="17"/>
      <c r="T562" s="140"/>
      <c r="U562" s="141"/>
      <c r="V562" s="141"/>
      <c r="W562" s="141"/>
      <c r="X562" s="141"/>
      <c r="Y562" s="141"/>
      <c r="Z562" s="141"/>
      <c r="AA562" s="141"/>
      <c r="AB562" s="141"/>
      <c r="AC562" s="142"/>
    </row>
    <row r="563" spans="1:29">
      <c r="A563" s="1">
        <v>562</v>
      </c>
      <c r="F563" s="16"/>
      <c r="G563" s="17"/>
      <c r="H563" s="17"/>
      <c r="I563" s="17"/>
      <c r="T563" s="140"/>
      <c r="U563" s="141"/>
      <c r="V563" s="141"/>
      <c r="W563" s="141"/>
      <c r="X563" s="141"/>
      <c r="Y563" s="141"/>
      <c r="Z563" s="141"/>
      <c r="AA563" s="141"/>
      <c r="AB563" s="141"/>
      <c r="AC563" s="142"/>
    </row>
    <row r="564" spans="1:29">
      <c r="A564" s="1">
        <v>563</v>
      </c>
      <c r="F564" s="16"/>
      <c r="G564" s="17"/>
      <c r="H564" s="17"/>
      <c r="I564" s="17"/>
      <c r="T564" s="140"/>
      <c r="U564" s="141"/>
      <c r="V564" s="141"/>
      <c r="W564" s="141"/>
      <c r="X564" s="141"/>
      <c r="Y564" s="141"/>
      <c r="Z564" s="141"/>
      <c r="AA564" s="141"/>
      <c r="AB564" s="141"/>
      <c r="AC564" s="142"/>
    </row>
    <row r="565" spans="1:29">
      <c r="A565" s="1">
        <v>564</v>
      </c>
      <c r="F565" s="16"/>
      <c r="G565" s="17"/>
      <c r="H565" s="17"/>
      <c r="I565" s="17"/>
      <c r="T565" s="140"/>
      <c r="U565" s="141"/>
      <c r="V565" s="141"/>
      <c r="W565" s="141"/>
      <c r="X565" s="141"/>
      <c r="Y565" s="141"/>
      <c r="Z565" s="141"/>
      <c r="AA565" s="141"/>
      <c r="AB565" s="141"/>
      <c r="AC565" s="142"/>
    </row>
    <row r="566" spans="1:29">
      <c r="A566" s="1">
        <v>565</v>
      </c>
      <c r="F566" s="16"/>
      <c r="G566" s="17"/>
      <c r="H566" s="17"/>
      <c r="I566" s="17"/>
      <c r="T566" s="140"/>
      <c r="U566" s="141"/>
      <c r="V566" s="141"/>
      <c r="W566" s="141"/>
      <c r="X566" s="141"/>
      <c r="Y566" s="141"/>
      <c r="Z566" s="141"/>
      <c r="AA566" s="141"/>
      <c r="AB566" s="141"/>
      <c r="AC566" s="142"/>
    </row>
    <row r="567" spans="1:29">
      <c r="A567" s="1">
        <v>566</v>
      </c>
      <c r="F567" s="16"/>
      <c r="G567" s="17"/>
      <c r="H567" s="17"/>
      <c r="I567" s="17"/>
      <c r="T567" s="140"/>
      <c r="U567" s="141"/>
      <c r="V567" s="141"/>
      <c r="W567" s="141"/>
      <c r="X567" s="141"/>
      <c r="Y567" s="141"/>
      <c r="Z567" s="141"/>
      <c r="AA567" s="141"/>
      <c r="AB567" s="141"/>
      <c r="AC567" s="142"/>
    </row>
    <row r="568" spans="1:29">
      <c r="A568" s="1">
        <v>567</v>
      </c>
      <c r="F568" s="16"/>
      <c r="G568" s="17"/>
      <c r="H568" s="17"/>
      <c r="I568" s="17"/>
      <c r="T568" s="140"/>
      <c r="U568" s="141"/>
      <c r="V568" s="141"/>
      <c r="W568" s="141"/>
      <c r="X568" s="141"/>
      <c r="Y568" s="141"/>
      <c r="Z568" s="141"/>
      <c r="AA568" s="141"/>
      <c r="AB568" s="141"/>
      <c r="AC568" s="142"/>
    </row>
    <row r="569" spans="1:29">
      <c r="A569" s="1">
        <v>568</v>
      </c>
      <c r="F569" s="16"/>
      <c r="G569" s="17"/>
      <c r="H569" s="17"/>
      <c r="I569" s="17"/>
      <c r="T569" s="140"/>
      <c r="U569" s="141"/>
      <c r="V569" s="141"/>
      <c r="W569" s="141"/>
      <c r="X569" s="141"/>
      <c r="Y569" s="141"/>
      <c r="Z569" s="141"/>
      <c r="AA569" s="141"/>
      <c r="AB569" s="141"/>
      <c r="AC569" s="142"/>
    </row>
    <row r="570" spans="1:29">
      <c r="A570" s="1">
        <v>569</v>
      </c>
      <c r="F570" s="16"/>
      <c r="G570" s="17"/>
      <c r="H570" s="17"/>
      <c r="I570" s="17"/>
      <c r="T570" s="140"/>
      <c r="U570" s="141"/>
      <c r="V570" s="141"/>
      <c r="W570" s="141"/>
      <c r="X570" s="141"/>
      <c r="Y570" s="141"/>
      <c r="Z570" s="141"/>
      <c r="AA570" s="141"/>
      <c r="AB570" s="141"/>
      <c r="AC570" s="142"/>
    </row>
    <row r="571" spans="1:29">
      <c r="A571" s="1">
        <v>570</v>
      </c>
      <c r="F571" s="16"/>
      <c r="G571" s="17"/>
      <c r="H571" s="17"/>
      <c r="I571" s="17"/>
      <c r="T571" s="140"/>
      <c r="U571" s="141"/>
      <c r="V571" s="141"/>
      <c r="W571" s="141"/>
      <c r="X571" s="141"/>
      <c r="Y571" s="141"/>
      <c r="Z571" s="141"/>
      <c r="AA571" s="141"/>
      <c r="AB571" s="141"/>
      <c r="AC571" s="142"/>
    </row>
    <row r="572" spans="1:29">
      <c r="A572" s="1">
        <v>571</v>
      </c>
      <c r="F572" s="16"/>
      <c r="G572" s="17"/>
      <c r="H572" s="17"/>
      <c r="I572" s="17"/>
      <c r="T572" s="140"/>
      <c r="U572" s="141"/>
      <c r="V572" s="141"/>
      <c r="W572" s="141"/>
      <c r="X572" s="141"/>
      <c r="Y572" s="141"/>
      <c r="Z572" s="141"/>
      <c r="AA572" s="141"/>
      <c r="AB572" s="141"/>
      <c r="AC572" s="142"/>
    </row>
    <row r="573" spans="1:29">
      <c r="A573" s="1">
        <v>572</v>
      </c>
      <c r="F573" s="16"/>
      <c r="G573" s="17"/>
      <c r="H573" s="17"/>
      <c r="I573" s="17"/>
      <c r="T573" s="140"/>
      <c r="U573" s="141"/>
      <c r="V573" s="141"/>
      <c r="W573" s="141"/>
      <c r="X573" s="141"/>
      <c r="Y573" s="141"/>
      <c r="Z573" s="141"/>
      <c r="AA573" s="141"/>
      <c r="AB573" s="141"/>
      <c r="AC573" s="142"/>
    </row>
    <row r="574" spans="1:29">
      <c r="A574" s="1">
        <v>573</v>
      </c>
      <c r="F574" s="16"/>
      <c r="G574" s="17"/>
      <c r="H574" s="17"/>
      <c r="I574" s="17"/>
      <c r="T574" s="140"/>
      <c r="U574" s="141"/>
      <c r="V574" s="141"/>
      <c r="W574" s="141"/>
      <c r="X574" s="141"/>
      <c r="Y574" s="141"/>
      <c r="Z574" s="141"/>
      <c r="AA574" s="141"/>
      <c r="AB574" s="141"/>
      <c r="AC574" s="142"/>
    </row>
    <row r="575" spans="1:29">
      <c r="A575" s="1">
        <v>574</v>
      </c>
      <c r="F575" s="16"/>
      <c r="G575" s="17"/>
      <c r="H575" s="17"/>
      <c r="I575" s="17"/>
      <c r="T575" s="140"/>
      <c r="U575" s="141"/>
      <c r="V575" s="141"/>
      <c r="W575" s="141"/>
      <c r="X575" s="141"/>
      <c r="Y575" s="141"/>
      <c r="Z575" s="141"/>
      <c r="AA575" s="141"/>
      <c r="AB575" s="141"/>
      <c r="AC575" s="142"/>
    </row>
    <row r="576" spans="1:29">
      <c r="A576" s="1">
        <v>575</v>
      </c>
      <c r="F576" s="16"/>
      <c r="G576" s="17"/>
      <c r="H576" s="17"/>
      <c r="I576" s="17"/>
      <c r="T576" s="140"/>
      <c r="U576" s="141"/>
      <c r="V576" s="141"/>
      <c r="W576" s="141"/>
      <c r="X576" s="141"/>
      <c r="Y576" s="141"/>
      <c r="Z576" s="141"/>
      <c r="AA576" s="141"/>
      <c r="AB576" s="141"/>
      <c r="AC576" s="142"/>
    </row>
    <row r="577" spans="1:29">
      <c r="A577" s="1">
        <v>576</v>
      </c>
      <c r="F577" s="16"/>
      <c r="G577" s="17"/>
      <c r="H577" s="17"/>
      <c r="I577" s="17"/>
      <c r="T577" s="140"/>
      <c r="U577" s="141"/>
      <c r="V577" s="141"/>
      <c r="W577" s="141"/>
      <c r="X577" s="141"/>
      <c r="Y577" s="141"/>
      <c r="Z577" s="141"/>
      <c r="AA577" s="141"/>
      <c r="AB577" s="141"/>
      <c r="AC577" s="142"/>
    </row>
    <row r="578" spans="1:29">
      <c r="A578" s="1">
        <v>577</v>
      </c>
      <c r="F578" s="16"/>
      <c r="G578" s="17"/>
      <c r="H578" s="17"/>
      <c r="I578" s="17"/>
      <c r="T578" s="140"/>
      <c r="U578" s="141"/>
      <c r="V578" s="141"/>
      <c r="W578" s="141"/>
      <c r="X578" s="141"/>
      <c r="Y578" s="141"/>
      <c r="Z578" s="141"/>
      <c r="AA578" s="141"/>
      <c r="AB578" s="141"/>
      <c r="AC578" s="142"/>
    </row>
    <row r="579" spans="1:29">
      <c r="A579" s="1">
        <v>578</v>
      </c>
      <c r="F579" s="16"/>
      <c r="G579" s="17"/>
      <c r="H579" s="17"/>
      <c r="I579" s="17"/>
      <c r="T579" s="140"/>
      <c r="U579" s="141"/>
      <c r="V579" s="141"/>
      <c r="W579" s="141"/>
      <c r="X579" s="141"/>
      <c r="Y579" s="141"/>
      <c r="Z579" s="141"/>
      <c r="AA579" s="141"/>
      <c r="AB579" s="141"/>
      <c r="AC579" s="142"/>
    </row>
    <row r="580" spans="1:29">
      <c r="A580" s="1">
        <v>579</v>
      </c>
      <c r="F580" s="16"/>
      <c r="G580" s="17"/>
      <c r="H580" s="17"/>
      <c r="I580" s="17"/>
      <c r="T580" s="140"/>
      <c r="U580" s="141"/>
      <c r="V580" s="141"/>
      <c r="W580" s="141"/>
      <c r="X580" s="141"/>
      <c r="Y580" s="141"/>
      <c r="Z580" s="141"/>
      <c r="AA580" s="141"/>
      <c r="AB580" s="141"/>
      <c r="AC580" s="142"/>
    </row>
    <row r="581" spans="1:29">
      <c r="A581" s="1">
        <v>580</v>
      </c>
      <c r="F581" s="16"/>
      <c r="G581" s="17"/>
      <c r="H581" s="17"/>
      <c r="I581" s="17"/>
      <c r="T581" s="140"/>
      <c r="U581" s="141"/>
      <c r="V581" s="141"/>
      <c r="W581" s="141"/>
      <c r="X581" s="141"/>
      <c r="Y581" s="141"/>
      <c r="Z581" s="141"/>
      <c r="AA581" s="141"/>
      <c r="AB581" s="141"/>
      <c r="AC581" s="142"/>
    </row>
    <row r="582" spans="1:29">
      <c r="A582" s="1">
        <v>581</v>
      </c>
      <c r="F582" s="16"/>
      <c r="G582" s="17"/>
      <c r="H582" s="17"/>
      <c r="I582" s="17"/>
      <c r="T582" s="140"/>
      <c r="U582" s="141"/>
      <c r="V582" s="141"/>
      <c r="W582" s="141"/>
      <c r="X582" s="141"/>
      <c r="Y582" s="141"/>
      <c r="Z582" s="141"/>
      <c r="AA582" s="141"/>
      <c r="AB582" s="141"/>
      <c r="AC582" s="142"/>
    </row>
    <row r="583" spans="1:29">
      <c r="A583" s="1">
        <v>582</v>
      </c>
      <c r="F583" s="16"/>
      <c r="G583" s="17"/>
      <c r="H583" s="17"/>
      <c r="I583" s="17"/>
      <c r="T583" s="140"/>
      <c r="U583" s="141"/>
      <c r="V583" s="141"/>
      <c r="W583" s="141"/>
      <c r="X583" s="141"/>
      <c r="Y583" s="141"/>
      <c r="Z583" s="141"/>
      <c r="AA583" s="141"/>
      <c r="AB583" s="141"/>
      <c r="AC583" s="142"/>
    </row>
    <row r="584" spans="1:29">
      <c r="A584" s="1">
        <v>583</v>
      </c>
      <c r="F584" s="16"/>
      <c r="G584" s="17"/>
      <c r="H584" s="17"/>
      <c r="I584" s="17"/>
      <c r="T584" s="140"/>
      <c r="U584" s="141"/>
      <c r="V584" s="141"/>
      <c r="W584" s="141"/>
      <c r="X584" s="141"/>
      <c r="Y584" s="141"/>
      <c r="Z584" s="141"/>
      <c r="AA584" s="141"/>
      <c r="AB584" s="141"/>
      <c r="AC584" s="142"/>
    </row>
    <row r="585" spans="1:29">
      <c r="A585" s="1">
        <v>584</v>
      </c>
      <c r="F585" s="16"/>
      <c r="G585" s="17"/>
      <c r="H585" s="17"/>
      <c r="I585" s="17"/>
      <c r="T585" s="140"/>
      <c r="U585" s="141"/>
      <c r="V585" s="141"/>
      <c r="W585" s="141"/>
      <c r="X585" s="141"/>
      <c r="Y585" s="141"/>
      <c r="Z585" s="141"/>
      <c r="AA585" s="141"/>
      <c r="AB585" s="141"/>
      <c r="AC585" s="142"/>
    </row>
    <row r="586" spans="1:29">
      <c r="A586" s="1">
        <v>585</v>
      </c>
      <c r="F586" s="16"/>
      <c r="G586" s="17"/>
      <c r="H586" s="17"/>
      <c r="I586" s="17"/>
      <c r="T586" s="140"/>
      <c r="U586" s="141"/>
      <c r="V586" s="141"/>
      <c r="W586" s="141"/>
      <c r="X586" s="141"/>
      <c r="Y586" s="141"/>
      <c r="Z586" s="141"/>
      <c r="AA586" s="141"/>
      <c r="AB586" s="141"/>
      <c r="AC586" s="142"/>
    </row>
    <row r="587" spans="1:29">
      <c r="A587" s="1">
        <v>586</v>
      </c>
      <c r="F587" s="16"/>
      <c r="G587" s="17"/>
      <c r="H587" s="17"/>
      <c r="I587" s="17"/>
      <c r="T587" s="140"/>
      <c r="U587" s="141"/>
      <c r="V587" s="141"/>
      <c r="W587" s="141"/>
      <c r="X587" s="141"/>
      <c r="Y587" s="141"/>
      <c r="Z587" s="141"/>
      <c r="AA587" s="141"/>
      <c r="AB587" s="141"/>
      <c r="AC587" s="142"/>
    </row>
    <row r="588" spans="1:29">
      <c r="A588" s="1">
        <v>587</v>
      </c>
      <c r="F588" s="16"/>
      <c r="G588" s="17"/>
      <c r="H588" s="17"/>
      <c r="I588" s="17"/>
      <c r="T588" s="140"/>
      <c r="U588" s="141"/>
      <c r="V588" s="141"/>
      <c r="W588" s="141"/>
      <c r="X588" s="141"/>
      <c r="Y588" s="141"/>
      <c r="Z588" s="141"/>
      <c r="AA588" s="141"/>
      <c r="AB588" s="141"/>
      <c r="AC588" s="142"/>
    </row>
    <row r="589" spans="1:29">
      <c r="A589" s="1">
        <v>588</v>
      </c>
      <c r="F589" s="16"/>
      <c r="G589" s="17"/>
      <c r="H589" s="17"/>
      <c r="I589" s="17"/>
      <c r="T589" s="140"/>
      <c r="U589" s="141"/>
      <c r="V589" s="141"/>
      <c r="W589" s="141"/>
      <c r="X589" s="141"/>
      <c r="Y589" s="141"/>
      <c r="Z589" s="141"/>
      <c r="AA589" s="141"/>
      <c r="AB589" s="141"/>
      <c r="AC589" s="142"/>
    </row>
    <row r="590" spans="1:29">
      <c r="A590" s="1">
        <v>589</v>
      </c>
      <c r="F590" s="16"/>
      <c r="G590" s="17"/>
      <c r="H590" s="17"/>
      <c r="I590" s="17"/>
      <c r="T590" s="140"/>
      <c r="U590" s="141"/>
      <c r="V590" s="141"/>
      <c r="W590" s="141"/>
      <c r="X590" s="141"/>
      <c r="Y590" s="141"/>
      <c r="Z590" s="141"/>
      <c r="AA590" s="141"/>
      <c r="AB590" s="141"/>
      <c r="AC590" s="142"/>
    </row>
    <row r="591" spans="1:29">
      <c r="A591" s="1">
        <v>590</v>
      </c>
      <c r="F591" s="16"/>
      <c r="G591" s="17"/>
      <c r="H591" s="17"/>
      <c r="I591" s="17"/>
      <c r="T591" s="140"/>
      <c r="U591" s="141"/>
      <c r="V591" s="141"/>
      <c r="W591" s="141"/>
      <c r="X591" s="141"/>
      <c r="Y591" s="141"/>
      <c r="Z591" s="141"/>
      <c r="AA591" s="141"/>
      <c r="AB591" s="141"/>
      <c r="AC591" s="142"/>
    </row>
    <row r="592" spans="1:29">
      <c r="A592" s="1">
        <v>591</v>
      </c>
      <c r="F592" s="16"/>
      <c r="G592" s="17"/>
      <c r="H592" s="17"/>
      <c r="I592" s="17"/>
      <c r="T592" s="140"/>
      <c r="U592" s="141"/>
      <c r="V592" s="141"/>
      <c r="W592" s="141"/>
      <c r="X592" s="141"/>
      <c r="Y592" s="141"/>
      <c r="Z592" s="141"/>
      <c r="AA592" s="141"/>
      <c r="AB592" s="141"/>
      <c r="AC592" s="142"/>
    </row>
    <row r="593" spans="1:29">
      <c r="A593" s="1">
        <v>592</v>
      </c>
      <c r="F593" s="16"/>
      <c r="G593" s="17"/>
      <c r="H593" s="17"/>
      <c r="I593" s="17"/>
      <c r="T593" s="140"/>
      <c r="U593" s="141"/>
      <c r="V593" s="141"/>
      <c r="W593" s="141"/>
      <c r="X593" s="141"/>
      <c r="Y593" s="141"/>
      <c r="Z593" s="141"/>
      <c r="AA593" s="141"/>
      <c r="AB593" s="141"/>
      <c r="AC593" s="142"/>
    </row>
    <row r="594" spans="1:29">
      <c r="A594" s="1">
        <v>593</v>
      </c>
      <c r="F594" s="16"/>
      <c r="G594" s="17"/>
      <c r="H594" s="17"/>
      <c r="I594" s="17"/>
      <c r="T594" s="140"/>
      <c r="U594" s="141"/>
      <c r="V594" s="141"/>
      <c r="W594" s="141"/>
      <c r="X594" s="141"/>
      <c r="Y594" s="141"/>
      <c r="Z594" s="141"/>
      <c r="AA594" s="141"/>
      <c r="AB594" s="141"/>
      <c r="AC594" s="142"/>
    </row>
    <row r="595" spans="1:29">
      <c r="A595" s="1">
        <v>594</v>
      </c>
      <c r="F595" s="16"/>
      <c r="G595" s="17"/>
      <c r="H595" s="17"/>
      <c r="I595" s="17"/>
      <c r="T595" s="140"/>
      <c r="U595" s="141"/>
      <c r="V595" s="141"/>
      <c r="W595" s="141"/>
      <c r="X595" s="141"/>
      <c r="Y595" s="141"/>
      <c r="Z595" s="141"/>
      <c r="AA595" s="141"/>
      <c r="AB595" s="141"/>
      <c r="AC595" s="142"/>
    </row>
    <row r="596" spans="1:29">
      <c r="A596" s="1">
        <v>595</v>
      </c>
      <c r="F596" s="16"/>
      <c r="G596" s="17"/>
      <c r="H596" s="17"/>
      <c r="I596" s="17"/>
      <c r="T596" s="140"/>
      <c r="U596" s="141"/>
      <c r="V596" s="141"/>
      <c r="W596" s="141"/>
      <c r="X596" s="141"/>
      <c r="Y596" s="141"/>
      <c r="Z596" s="141"/>
      <c r="AA596" s="141"/>
      <c r="AB596" s="141"/>
      <c r="AC596" s="142"/>
    </row>
    <row r="597" spans="1:29">
      <c r="A597" s="1">
        <v>596</v>
      </c>
      <c r="F597" s="16"/>
      <c r="G597" s="17"/>
      <c r="H597" s="17"/>
      <c r="I597" s="17"/>
      <c r="T597" s="140"/>
      <c r="U597" s="141"/>
      <c r="V597" s="141"/>
      <c r="W597" s="141"/>
      <c r="X597" s="141"/>
      <c r="Y597" s="141"/>
      <c r="Z597" s="141"/>
      <c r="AA597" s="141"/>
      <c r="AB597" s="141"/>
      <c r="AC597" s="142"/>
    </row>
    <row r="598" spans="1:29">
      <c r="A598" s="1">
        <v>597</v>
      </c>
      <c r="F598" s="16"/>
      <c r="G598" s="17"/>
      <c r="H598" s="17"/>
      <c r="I598" s="17"/>
      <c r="T598" s="140"/>
      <c r="U598" s="141"/>
      <c r="V598" s="141"/>
      <c r="W598" s="141"/>
      <c r="X598" s="141"/>
      <c r="Y598" s="141"/>
      <c r="Z598" s="141"/>
      <c r="AA598" s="141"/>
      <c r="AB598" s="141"/>
      <c r="AC598" s="142"/>
    </row>
    <row r="599" spans="1:29">
      <c r="A599" s="1">
        <v>598</v>
      </c>
      <c r="F599" s="16"/>
      <c r="G599" s="17"/>
      <c r="H599" s="17"/>
      <c r="I599" s="17"/>
      <c r="T599" s="140"/>
      <c r="U599" s="141"/>
      <c r="V599" s="141"/>
      <c r="W599" s="141"/>
      <c r="X599" s="141"/>
      <c r="Y599" s="141"/>
      <c r="Z599" s="141"/>
      <c r="AA599" s="141"/>
      <c r="AB599" s="141"/>
      <c r="AC599" s="142"/>
    </row>
    <row r="600" spans="1:29">
      <c r="A600" s="1">
        <v>599</v>
      </c>
      <c r="F600" s="16"/>
      <c r="G600" s="17"/>
      <c r="H600" s="17"/>
      <c r="I600" s="17"/>
      <c r="T600" s="140"/>
      <c r="U600" s="141"/>
      <c r="V600" s="141"/>
      <c r="W600" s="141"/>
      <c r="X600" s="141"/>
      <c r="Y600" s="141"/>
      <c r="Z600" s="141"/>
      <c r="AA600" s="141"/>
      <c r="AB600" s="141"/>
      <c r="AC600" s="142"/>
    </row>
    <row r="601" spans="1:29">
      <c r="A601" s="1">
        <v>600</v>
      </c>
      <c r="F601" s="16"/>
      <c r="G601" s="17"/>
      <c r="H601" s="17"/>
      <c r="I601" s="17"/>
      <c r="T601" s="140"/>
      <c r="U601" s="141"/>
      <c r="V601" s="141"/>
      <c r="W601" s="141"/>
      <c r="X601" s="141"/>
      <c r="Y601" s="141"/>
      <c r="Z601" s="141"/>
      <c r="AA601" s="141"/>
      <c r="AB601" s="141"/>
      <c r="AC601" s="142"/>
    </row>
    <row r="602" spans="1:29">
      <c r="A602" s="1">
        <v>601</v>
      </c>
      <c r="F602" s="16"/>
      <c r="G602" s="17"/>
      <c r="H602" s="17"/>
      <c r="I602" s="17"/>
      <c r="T602" s="140"/>
      <c r="U602" s="141"/>
      <c r="V602" s="141"/>
      <c r="W602" s="141"/>
      <c r="X602" s="141"/>
      <c r="Y602" s="141"/>
      <c r="Z602" s="141"/>
      <c r="AA602" s="141"/>
      <c r="AB602" s="141"/>
      <c r="AC602" s="142"/>
    </row>
    <row r="603" spans="1:29">
      <c r="A603" s="1">
        <v>602</v>
      </c>
      <c r="F603" s="16"/>
      <c r="G603" s="17"/>
      <c r="H603" s="17"/>
      <c r="I603" s="17"/>
      <c r="T603" s="140"/>
      <c r="U603" s="141"/>
      <c r="V603" s="141"/>
      <c r="W603" s="141"/>
      <c r="X603" s="141"/>
      <c r="Y603" s="141"/>
      <c r="Z603" s="141"/>
      <c r="AA603" s="141"/>
      <c r="AB603" s="141"/>
      <c r="AC603" s="142"/>
    </row>
    <row r="604" spans="1:29">
      <c r="A604" s="1">
        <v>603</v>
      </c>
      <c r="F604" s="16"/>
      <c r="G604" s="17"/>
      <c r="H604" s="17"/>
      <c r="I604" s="17"/>
      <c r="T604" s="140"/>
      <c r="U604" s="141"/>
      <c r="V604" s="141"/>
      <c r="W604" s="141"/>
      <c r="X604" s="141"/>
      <c r="Y604" s="141"/>
      <c r="Z604" s="141"/>
      <c r="AA604" s="141"/>
      <c r="AB604" s="141"/>
      <c r="AC604" s="142"/>
    </row>
    <row r="605" spans="1:29">
      <c r="A605" s="1">
        <v>604</v>
      </c>
      <c r="F605" s="16"/>
      <c r="G605" s="17"/>
      <c r="H605" s="17"/>
      <c r="I605" s="17"/>
      <c r="T605" s="140"/>
      <c r="U605" s="141"/>
      <c r="V605" s="141"/>
      <c r="W605" s="141"/>
      <c r="X605" s="141"/>
      <c r="Y605" s="141"/>
      <c r="Z605" s="141"/>
      <c r="AA605" s="141"/>
      <c r="AB605" s="141"/>
      <c r="AC605" s="142"/>
    </row>
    <row r="606" spans="1:29">
      <c r="A606" s="1">
        <v>605</v>
      </c>
      <c r="F606" s="16"/>
      <c r="G606" s="17"/>
      <c r="H606" s="17"/>
      <c r="I606" s="17"/>
      <c r="T606" s="140"/>
      <c r="U606" s="141"/>
      <c r="V606" s="141"/>
      <c r="W606" s="141"/>
      <c r="X606" s="141"/>
      <c r="Y606" s="141"/>
      <c r="Z606" s="141"/>
      <c r="AA606" s="141"/>
      <c r="AB606" s="141"/>
      <c r="AC606" s="142"/>
    </row>
    <row r="607" spans="1:29">
      <c r="A607" s="1">
        <v>606</v>
      </c>
      <c r="F607" s="16"/>
      <c r="G607" s="17"/>
      <c r="H607" s="17"/>
      <c r="I607" s="17"/>
      <c r="T607" s="140"/>
      <c r="U607" s="141"/>
      <c r="V607" s="141"/>
      <c r="W607" s="141"/>
      <c r="X607" s="141"/>
      <c r="Y607" s="141"/>
      <c r="Z607" s="141"/>
      <c r="AA607" s="141"/>
      <c r="AB607" s="141"/>
      <c r="AC607" s="142"/>
    </row>
    <row r="608" spans="1:29">
      <c r="A608" s="1">
        <v>607</v>
      </c>
      <c r="F608" s="16"/>
      <c r="G608" s="17"/>
      <c r="H608" s="17"/>
      <c r="I608" s="17"/>
      <c r="T608" s="140"/>
      <c r="U608" s="141"/>
      <c r="V608" s="141"/>
      <c r="W608" s="141"/>
      <c r="X608" s="141"/>
      <c r="Y608" s="141"/>
      <c r="Z608" s="141"/>
      <c r="AA608" s="141"/>
      <c r="AB608" s="141"/>
      <c r="AC608" s="142"/>
    </row>
    <row r="609" spans="1:29">
      <c r="A609" s="1">
        <v>608</v>
      </c>
      <c r="F609" s="16"/>
      <c r="G609" s="17"/>
      <c r="H609" s="17"/>
      <c r="I609" s="17"/>
      <c r="T609" s="140"/>
      <c r="U609" s="141"/>
      <c r="V609" s="141"/>
      <c r="W609" s="141"/>
      <c r="X609" s="141"/>
      <c r="Y609" s="141"/>
      <c r="Z609" s="141"/>
      <c r="AA609" s="141"/>
      <c r="AB609" s="141"/>
      <c r="AC609" s="142"/>
    </row>
    <row r="610" spans="1:29">
      <c r="A610" s="1">
        <v>609</v>
      </c>
      <c r="F610" s="16"/>
      <c r="G610" s="17"/>
      <c r="H610" s="17"/>
      <c r="I610" s="17"/>
      <c r="T610" s="140"/>
      <c r="U610" s="141"/>
      <c r="V610" s="141"/>
      <c r="W610" s="141"/>
      <c r="X610" s="141"/>
      <c r="Y610" s="141"/>
      <c r="Z610" s="141"/>
      <c r="AA610" s="141"/>
      <c r="AB610" s="141"/>
      <c r="AC610" s="142"/>
    </row>
    <row r="611" spans="1:29">
      <c r="A611" s="1">
        <v>610</v>
      </c>
      <c r="F611" s="16"/>
      <c r="G611" s="17"/>
      <c r="H611" s="17"/>
      <c r="I611" s="17"/>
      <c r="T611" s="140"/>
      <c r="U611" s="141"/>
      <c r="V611" s="141"/>
      <c r="W611" s="141"/>
      <c r="X611" s="141"/>
      <c r="Y611" s="141"/>
      <c r="Z611" s="141"/>
      <c r="AA611" s="141"/>
      <c r="AB611" s="141"/>
      <c r="AC611" s="142"/>
    </row>
    <row r="612" spans="1:29">
      <c r="A612" s="1">
        <v>611</v>
      </c>
      <c r="F612" s="16"/>
      <c r="G612" s="17"/>
      <c r="H612" s="17"/>
      <c r="I612" s="17"/>
      <c r="T612" s="140"/>
      <c r="U612" s="141"/>
      <c r="V612" s="141"/>
      <c r="W612" s="141"/>
      <c r="X612" s="141"/>
      <c r="Y612" s="141"/>
      <c r="Z612" s="141"/>
      <c r="AA612" s="141"/>
      <c r="AB612" s="141"/>
      <c r="AC612" s="142"/>
    </row>
    <row r="613" spans="1:29">
      <c r="A613" s="1">
        <v>612</v>
      </c>
      <c r="F613" s="16"/>
      <c r="G613" s="17"/>
      <c r="H613" s="17"/>
      <c r="I613" s="17"/>
      <c r="T613" s="140"/>
      <c r="U613" s="141"/>
      <c r="V613" s="141"/>
      <c r="W613" s="141"/>
      <c r="X613" s="141"/>
      <c r="Y613" s="141"/>
      <c r="Z613" s="141"/>
      <c r="AA613" s="141"/>
      <c r="AB613" s="141"/>
      <c r="AC613" s="142"/>
    </row>
    <row r="614" spans="1:29">
      <c r="A614" s="1">
        <v>613</v>
      </c>
      <c r="F614" s="16"/>
      <c r="G614" s="17"/>
      <c r="H614" s="17"/>
      <c r="I614" s="17"/>
      <c r="T614" s="140"/>
      <c r="U614" s="141"/>
      <c r="V614" s="141"/>
      <c r="W614" s="141"/>
      <c r="X614" s="141"/>
      <c r="Y614" s="141"/>
      <c r="Z614" s="141"/>
      <c r="AA614" s="141"/>
      <c r="AB614" s="141"/>
      <c r="AC614" s="142"/>
    </row>
    <row r="615" spans="1:29">
      <c r="A615" s="1">
        <v>614</v>
      </c>
      <c r="F615" s="16"/>
      <c r="G615" s="17"/>
      <c r="H615" s="17"/>
      <c r="I615" s="17"/>
      <c r="T615" s="140"/>
      <c r="U615" s="141"/>
      <c r="V615" s="141"/>
      <c r="W615" s="141"/>
      <c r="X615" s="141"/>
      <c r="Y615" s="141"/>
      <c r="Z615" s="141"/>
      <c r="AA615" s="141"/>
      <c r="AB615" s="141"/>
      <c r="AC615" s="142"/>
    </row>
    <row r="616" spans="1:29">
      <c r="A616" s="1">
        <v>615</v>
      </c>
      <c r="F616" s="16"/>
      <c r="G616" s="17"/>
      <c r="H616" s="17"/>
      <c r="I616" s="17"/>
      <c r="T616" s="140"/>
      <c r="U616" s="141"/>
      <c r="V616" s="141"/>
      <c r="W616" s="141"/>
      <c r="X616" s="141"/>
      <c r="Y616" s="141"/>
      <c r="Z616" s="141"/>
      <c r="AA616" s="141"/>
      <c r="AB616" s="141"/>
      <c r="AC616" s="142"/>
    </row>
    <row r="617" spans="1:29">
      <c r="A617" s="1">
        <v>616</v>
      </c>
      <c r="F617" s="16"/>
      <c r="G617" s="17"/>
      <c r="H617" s="17"/>
      <c r="I617" s="17"/>
      <c r="T617" s="140"/>
      <c r="U617" s="141"/>
      <c r="V617" s="141"/>
      <c r="W617" s="141"/>
      <c r="X617" s="141"/>
      <c r="Y617" s="141"/>
      <c r="Z617" s="141"/>
      <c r="AA617" s="141"/>
      <c r="AB617" s="141"/>
      <c r="AC617" s="142"/>
    </row>
    <row r="618" spans="1:29">
      <c r="A618" s="1">
        <v>617</v>
      </c>
      <c r="F618" s="16"/>
      <c r="G618" s="17"/>
      <c r="H618" s="17"/>
      <c r="I618" s="17"/>
      <c r="T618" s="140"/>
      <c r="U618" s="141"/>
      <c r="V618" s="141"/>
      <c r="W618" s="141"/>
      <c r="X618" s="141"/>
      <c r="Y618" s="141"/>
      <c r="Z618" s="141"/>
      <c r="AA618" s="141"/>
      <c r="AB618" s="141"/>
      <c r="AC618" s="142"/>
    </row>
    <row r="619" spans="1:29">
      <c r="A619" s="1">
        <v>618</v>
      </c>
      <c r="F619" s="16"/>
      <c r="G619" s="17"/>
      <c r="H619" s="17"/>
      <c r="I619" s="17"/>
      <c r="T619" s="140"/>
      <c r="U619" s="141"/>
      <c r="V619" s="141"/>
      <c r="W619" s="141"/>
      <c r="X619" s="141"/>
      <c r="Y619" s="141"/>
      <c r="Z619" s="141"/>
      <c r="AA619" s="141"/>
      <c r="AB619" s="141"/>
      <c r="AC619" s="142"/>
    </row>
    <row r="620" spans="1:29">
      <c r="A620" s="1">
        <v>619</v>
      </c>
      <c r="F620" s="16"/>
      <c r="G620" s="17"/>
      <c r="H620" s="17"/>
      <c r="I620" s="17"/>
      <c r="T620" s="140"/>
      <c r="U620" s="141"/>
      <c r="V620" s="141"/>
      <c r="W620" s="141"/>
      <c r="X620" s="141"/>
      <c r="Y620" s="141"/>
      <c r="Z620" s="141"/>
      <c r="AA620" s="141"/>
      <c r="AB620" s="141"/>
      <c r="AC620" s="142"/>
    </row>
    <row r="621" spans="1:29">
      <c r="A621" s="1">
        <v>620</v>
      </c>
      <c r="F621" s="16"/>
      <c r="G621" s="17"/>
      <c r="H621" s="17"/>
      <c r="I621" s="17"/>
      <c r="T621" s="140"/>
      <c r="U621" s="141"/>
      <c r="V621" s="141"/>
      <c r="W621" s="141"/>
      <c r="X621" s="141"/>
      <c r="Y621" s="141"/>
      <c r="Z621" s="141"/>
      <c r="AA621" s="141"/>
      <c r="AB621" s="141"/>
      <c r="AC621" s="142"/>
    </row>
    <row r="622" spans="1:29">
      <c r="A622" s="1">
        <v>621</v>
      </c>
      <c r="F622" s="16"/>
      <c r="G622" s="17"/>
      <c r="H622" s="17"/>
      <c r="I622" s="17"/>
      <c r="T622" s="140"/>
      <c r="U622" s="141"/>
      <c r="V622" s="141"/>
      <c r="W622" s="141"/>
      <c r="X622" s="141"/>
      <c r="Y622" s="141"/>
      <c r="Z622" s="141"/>
      <c r="AA622" s="141"/>
      <c r="AB622" s="141"/>
      <c r="AC622" s="142"/>
    </row>
    <row r="623" spans="1:29">
      <c r="A623" s="1">
        <v>622</v>
      </c>
      <c r="F623" s="16"/>
      <c r="G623" s="17"/>
      <c r="H623" s="17"/>
      <c r="I623" s="17"/>
      <c r="T623" s="140"/>
      <c r="U623" s="141"/>
      <c r="V623" s="141"/>
      <c r="W623" s="141"/>
      <c r="X623" s="141"/>
      <c r="Y623" s="141"/>
      <c r="Z623" s="141"/>
      <c r="AA623" s="141"/>
      <c r="AB623" s="141"/>
      <c r="AC623" s="142"/>
    </row>
    <row r="624" spans="1:29">
      <c r="A624" s="1">
        <v>623</v>
      </c>
      <c r="F624" s="16"/>
      <c r="G624" s="17"/>
      <c r="H624" s="17"/>
      <c r="I624" s="17"/>
      <c r="T624" s="140"/>
      <c r="U624" s="141"/>
      <c r="V624" s="141"/>
      <c r="W624" s="141"/>
      <c r="X624" s="141"/>
      <c r="Y624" s="141"/>
      <c r="Z624" s="141"/>
      <c r="AA624" s="141"/>
      <c r="AB624" s="141"/>
      <c r="AC624" s="142"/>
    </row>
    <row r="625" spans="1:29">
      <c r="A625" s="1">
        <v>624</v>
      </c>
      <c r="F625" s="16"/>
      <c r="G625" s="17"/>
      <c r="H625" s="17"/>
      <c r="I625" s="17"/>
      <c r="T625" s="140"/>
      <c r="U625" s="141"/>
      <c r="V625" s="141"/>
      <c r="W625" s="141"/>
      <c r="X625" s="141"/>
      <c r="Y625" s="141"/>
      <c r="Z625" s="141"/>
      <c r="AA625" s="141"/>
      <c r="AB625" s="141"/>
      <c r="AC625" s="142"/>
    </row>
    <row r="626" spans="1:29">
      <c r="A626" s="1">
        <v>625</v>
      </c>
      <c r="F626" s="16"/>
      <c r="G626" s="17"/>
      <c r="H626" s="17"/>
      <c r="I626" s="17"/>
      <c r="T626" s="140"/>
      <c r="U626" s="141"/>
      <c r="V626" s="141"/>
      <c r="W626" s="141"/>
      <c r="X626" s="141"/>
      <c r="Y626" s="141"/>
      <c r="Z626" s="141"/>
      <c r="AA626" s="141"/>
      <c r="AB626" s="141"/>
      <c r="AC626" s="142"/>
    </row>
    <row r="627" spans="1:29">
      <c r="A627" s="1">
        <v>626</v>
      </c>
      <c r="F627" s="16"/>
      <c r="G627" s="17"/>
      <c r="H627" s="17"/>
      <c r="I627" s="17"/>
      <c r="T627" s="140"/>
      <c r="U627" s="141"/>
      <c r="V627" s="141"/>
      <c r="W627" s="141"/>
      <c r="X627" s="141"/>
      <c r="Y627" s="141"/>
      <c r="Z627" s="141"/>
      <c r="AA627" s="141"/>
      <c r="AB627" s="141"/>
      <c r="AC627" s="142"/>
    </row>
    <row r="628" spans="1:29">
      <c r="A628" s="1">
        <v>627</v>
      </c>
      <c r="F628" s="16"/>
      <c r="G628" s="17"/>
      <c r="H628" s="17"/>
      <c r="I628" s="17"/>
      <c r="T628" s="140"/>
      <c r="U628" s="141"/>
      <c r="V628" s="141"/>
      <c r="W628" s="141"/>
      <c r="X628" s="141"/>
      <c r="Y628" s="141"/>
      <c r="Z628" s="141"/>
      <c r="AA628" s="141"/>
      <c r="AB628" s="141"/>
      <c r="AC628" s="142"/>
    </row>
    <row r="629" spans="1:29">
      <c r="A629" s="1">
        <v>628</v>
      </c>
      <c r="F629" s="16"/>
      <c r="G629" s="17"/>
      <c r="H629" s="17"/>
      <c r="I629" s="17"/>
      <c r="T629" s="140"/>
      <c r="U629" s="141"/>
      <c r="V629" s="141"/>
      <c r="W629" s="141"/>
      <c r="X629" s="141"/>
      <c r="Y629" s="141"/>
      <c r="Z629" s="141"/>
      <c r="AA629" s="141"/>
      <c r="AB629" s="141"/>
      <c r="AC629" s="142"/>
    </row>
    <row r="630" spans="1:29">
      <c r="A630" s="1">
        <v>629</v>
      </c>
      <c r="F630" s="16"/>
      <c r="G630" s="17"/>
      <c r="H630" s="17"/>
      <c r="I630" s="17"/>
      <c r="T630" s="140"/>
      <c r="U630" s="141"/>
      <c r="V630" s="141"/>
      <c r="W630" s="141"/>
      <c r="X630" s="141"/>
      <c r="Y630" s="141"/>
      <c r="Z630" s="141"/>
      <c r="AA630" s="141"/>
      <c r="AB630" s="141"/>
      <c r="AC630" s="142"/>
    </row>
    <row r="631" spans="1:29">
      <c r="A631" s="1">
        <v>630</v>
      </c>
      <c r="F631" s="16"/>
      <c r="G631" s="17"/>
      <c r="H631" s="17"/>
      <c r="I631" s="17"/>
      <c r="T631" s="140"/>
      <c r="U631" s="141"/>
      <c r="V631" s="141"/>
      <c r="W631" s="141"/>
      <c r="X631" s="141"/>
      <c r="Y631" s="141"/>
      <c r="Z631" s="141"/>
      <c r="AA631" s="141"/>
      <c r="AB631" s="141"/>
      <c r="AC631" s="142"/>
    </row>
    <row r="632" spans="1:29">
      <c r="A632" s="1">
        <v>631</v>
      </c>
      <c r="F632" s="16"/>
      <c r="G632" s="17"/>
      <c r="H632" s="17"/>
      <c r="I632" s="17"/>
      <c r="T632" s="140"/>
      <c r="U632" s="141"/>
      <c r="V632" s="141"/>
      <c r="W632" s="141"/>
      <c r="X632" s="141"/>
      <c r="Y632" s="141"/>
      <c r="Z632" s="141"/>
      <c r="AA632" s="141"/>
      <c r="AB632" s="141"/>
      <c r="AC632" s="142"/>
    </row>
    <row r="633" spans="1:29">
      <c r="A633" s="1">
        <v>632</v>
      </c>
      <c r="F633" s="16"/>
      <c r="G633" s="17"/>
      <c r="H633" s="17"/>
      <c r="I633" s="17"/>
      <c r="T633" s="140"/>
      <c r="U633" s="141"/>
      <c r="V633" s="141"/>
      <c r="W633" s="141"/>
      <c r="X633" s="141"/>
      <c r="Y633" s="141"/>
      <c r="Z633" s="141"/>
      <c r="AA633" s="141"/>
      <c r="AB633" s="141"/>
      <c r="AC633" s="142"/>
    </row>
    <row r="634" spans="1:29">
      <c r="A634" s="1">
        <v>633</v>
      </c>
      <c r="F634" s="16"/>
      <c r="G634" s="17"/>
      <c r="H634" s="17"/>
      <c r="I634" s="17"/>
      <c r="T634" s="140"/>
      <c r="U634" s="141"/>
      <c r="V634" s="141"/>
      <c r="W634" s="141"/>
      <c r="X634" s="141"/>
      <c r="Y634" s="141"/>
      <c r="Z634" s="141"/>
      <c r="AA634" s="141"/>
      <c r="AB634" s="141"/>
      <c r="AC634" s="142"/>
    </row>
    <row r="635" spans="1:29">
      <c r="A635" s="1">
        <v>634</v>
      </c>
      <c r="F635" s="16"/>
      <c r="G635" s="17"/>
      <c r="H635" s="17"/>
      <c r="I635" s="17"/>
      <c r="T635" s="140"/>
      <c r="U635" s="141"/>
      <c r="V635" s="141"/>
      <c r="W635" s="141"/>
      <c r="X635" s="141"/>
      <c r="Y635" s="141"/>
      <c r="Z635" s="141"/>
      <c r="AA635" s="141"/>
      <c r="AB635" s="141"/>
      <c r="AC635" s="142"/>
    </row>
    <row r="636" spans="1:29">
      <c r="A636" s="1">
        <v>635</v>
      </c>
      <c r="F636" s="16"/>
      <c r="G636" s="17"/>
      <c r="H636" s="17"/>
      <c r="I636" s="17"/>
      <c r="T636" s="140"/>
      <c r="U636" s="141"/>
      <c r="V636" s="141"/>
      <c r="W636" s="141"/>
      <c r="X636" s="141"/>
      <c r="Y636" s="141"/>
      <c r="Z636" s="141"/>
      <c r="AA636" s="141"/>
      <c r="AB636" s="141"/>
      <c r="AC636" s="142"/>
    </row>
    <row r="637" spans="1:29">
      <c r="A637" s="1">
        <v>636</v>
      </c>
      <c r="F637" s="16"/>
      <c r="G637" s="17"/>
      <c r="H637" s="17"/>
      <c r="I637" s="17"/>
      <c r="T637" s="140"/>
      <c r="U637" s="141"/>
      <c r="V637" s="141"/>
      <c r="W637" s="141"/>
      <c r="X637" s="141"/>
      <c r="Y637" s="141"/>
      <c r="Z637" s="141"/>
      <c r="AA637" s="141"/>
      <c r="AB637" s="141"/>
      <c r="AC637" s="142"/>
    </row>
    <row r="638" spans="1:29">
      <c r="A638" s="1">
        <v>637</v>
      </c>
      <c r="F638" s="16"/>
      <c r="G638" s="17"/>
      <c r="H638" s="17"/>
      <c r="I638" s="17"/>
      <c r="T638" s="140"/>
      <c r="U638" s="141"/>
      <c r="V638" s="141"/>
      <c r="W638" s="141"/>
      <c r="X638" s="141"/>
      <c r="Y638" s="141"/>
      <c r="Z638" s="141"/>
      <c r="AA638" s="141"/>
      <c r="AB638" s="141"/>
      <c r="AC638" s="142"/>
    </row>
    <row r="639" spans="1:29">
      <c r="A639" s="1">
        <v>638</v>
      </c>
      <c r="F639" s="16"/>
      <c r="G639" s="17"/>
      <c r="H639" s="17"/>
      <c r="I639" s="17"/>
      <c r="T639" s="140"/>
      <c r="U639" s="141"/>
      <c r="V639" s="141"/>
      <c r="W639" s="141"/>
      <c r="X639" s="141"/>
      <c r="Y639" s="141"/>
      <c r="Z639" s="141"/>
      <c r="AA639" s="141"/>
      <c r="AB639" s="141"/>
      <c r="AC639" s="142"/>
    </row>
    <row r="640" spans="1:29">
      <c r="A640" s="1">
        <v>639</v>
      </c>
      <c r="F640" s="16"/>
      <c r="G640" s="17"/>
      <c r="H640" s="17"/>
      <c r="I640" s="17"/>
      <c r="T640" s="140"/>
      <c r="U640" s="141"/>
      <c r="V640" s="141"/>
      <c r="W640" s="141"/>
      <c r="X640" s="141"/>
      <c r="Y640" s="141"/>
      <c r="Z640" s="141"/>
      <c r="AA640" s="141"/>
      <c r="AB640" s="141"/>
      <c r="AC640" s="142"/>
    </row>
    <row r="641" spans="1:29">
      <c r="A641" s="1">
        <v>640</v>
      </c>
      <c r="F641" s="16"/>
      <c r="G641" s="17"/>
      <c r="H641" s="17"/>
      <c r="I641" s="17"/>
      <c r="T641" s="140"/>
      <c r="U641" s="141"/>
      <c r="V641" s="141"/>
      <c r="W641" s="141"/>
      <c r="X641" s="141"/>
      <c r="Y641" s="141"/>
      <c r="Z641" s="141"/>
      <c r="AA641" s="141"/>
      <c r="AB641" s="141"/>
      <c r="AC641" s="142"/>
    </row>
    <row r="642" spans="1:29">
      <c r="A642" s="1">
        <v>641</v>
      </c>
      <c r="F642" s="16"/>
      <c r="G642" s="17"/>
      <c r="H642" s="17"/>
      <c r="I642" s="17"/>
      <c r="T642" s="140"/>
      <c r="U642" s="141"/>
      <c r="V642" s="141"/>
      <c r="W642" s="141"/>
      <c r="X642" s="141"/>
      <c r="Y642" s="141"/>
      <c r="Z642" s="141"/>
      <c r="AA642" s="141"/>
      <c r="AB642" s="141"/>
      <c r="AC642" s="142"/>
    </row>
    <row r="643" spans="1:29">
      <c r="A643" s="1">
        <v>642</v>
      </c>
      <c r="F643" s="16"/>
      <c r="G643" s="17"/>
      <c r="H643" s="17"/>
      <c r="I643" s="17"/>
      <c r="T643" s="140"/>
      <c r="U643" s="141"/>
      <c r="V643" s="141"/>
      <c r="W643" s="141"/>
      <c r="X643" s="141"/>
      <c r="Y643" s="141"/>
      <c r="Z643" s="141"/>
      <c r="AA643" s="141"/>
      <c r="AB643" s="141"/>
      <c r="AC643" s="142"/>
    </row>
    <row r="644" spans="1:29">
      <c r="A644" s="1">
        <v>643</v>
      </c>
      <c r="F644" s="16"/>
      <c r="G644" s="17"/>
      <c r="H644" s="17"/>
      <c r="I644" s="17"/>
      <c r="T644" s="140"/>
      <c r="U644" s="141"/>
      <c r="V644" s="141"/>
      <c r="W644" s="141"/>
      <c r="X644" s="141"/>
      <c r="Y644" s="141"/>
      <c r="Z644" s="141"/>
      <c r="AA644" s="141"/>
      <c r="AB644" s="141"/>
      <c r="AC644" s="142"/>
    </row>
    <row r="645" spans="1:29">
      <c r="A645" s="1">
        <v>644</v>
      </c>
      <c r="F645" s="16"/>
      <c r="G645" s="17"/>
      <c r="H645" s="17"/>
      <c r="I645" s="17"/>
      <c r="T645" s="140"/>
      <c r="U645" s="141"/>
      <c r="V645" s="141"/>
      <c r="W645" s="141"/>
      <c r="X645" s="141"/>
      <c r="Y645" s="141"/>
      <c r="Z645" s="141"/>
      <c r="AA645" s="141"/>
      <c r="AB645" s="141"/>
      <c r="AC645" s="142"/>
    </row>
    <row r="646" spans="1:29">
      <c r="A646" s="1">
        <v>645</v>
      </c>
      <c r="F646" s="16"/>
      <c r="G646" s="17"/>
      <c r="H646" s="17"/>
      <c r="I646" s="17"/>
      <c r="T646" s="140"/>
      <c r="U646" s="141"/>
      <c r="V646" s="141"/>
      <c r="W646" s="141"/>
      <c r="X646" s="141"/>
      <c r="Y646" s="141"/>
      <c r="Z646" s="141"/>
      <c r="AA646" s="141"/>
      <c r="AB646" s="141"/>
      <c r="AC646" s="142"/>
    </row>
    <row r="647" spans="1:29">
      <c r="A647" s="1">
        <v>646</v>
      </c>
      <c r="F647" s="16"/>
      <c r="G647" s="17"/>
      <c r="H647" s="17"/>
      <c r="I647" s="17"/>
      <c r="T647" s="140"/>
      <c r="U647" s="141"/>
      <c r="V647" s="141"/>
      <c r="W647" s="141"/>
      <c r="X647" s="141"/>
      <c r="Y647" s="141"/>
      <c r="Z647" s="141"/>
      <c r="AA647" s="141"/>
      <c r="AB647" s="141"/>
      <c r="AC647" s="142"/>
    </row>
    <row r="648" spans="1:29">
      <c r="A648" s="1">
        <v>647</v>
      </c>
      <c r="F648" s="16"/>
      <c r="G648" s="17"/>
      <c r="H648" s="17"/>
      <c r="I648" s="17"/>
      <c r="T648" s="140"/>
      <c r="U648" s="141"/>
      <c r="V648" s="141"/>
      <c r="W648" s="141"/>
      <c r="X648" s="141"/>
      <c r="Y648" s="141"/>
      <c r="Z648" s="141"/>
      <c r="AA648" s="141"/>
      <c r="AB648" s="141"/>
      <c r="AC648" s="142"/>
    </row>
    <row r="649" spans="1:29">
      <c r="A649" s="1">
        <v>648</v>
      </c>
      <c r="F649" s="16"/>
      <c r="G649" s="17"/>
      <c r="H649" s="17"/>
      <c r="I649" s="17"/>
      <c r="T649" s="140"/>
      <c r="U649" s="141"/>
      <c r="V649" s="141"/>
      <c r="W649" s="141"/>
      <c r="X649" s="141"/>
      <c r="Y649" s="141"/>
      <c r="Z649" s="141"/>
      <c r="AA649" s="141"/>
      <c r="AB649" s="141"/>
      <c r="AC649" s="142"/>
    </row>
    <row r="650" spans="1:29">
      <c r="A650" s="1">
        <v>649</v>
      </c>
      <c r="F650" s="16"/>
      <c r="G650" s="17"/>
      <c r="H650" s="17"/>
      <c r="I650" s="17"/>
      <c r="T650" s="140"/>
      <c r="U650" s="141"/>
      <c r="V650" s="141"/>
      <c r="W650" s="141"/>
      <c r="X650" s="141"/>
      <c r="Y650" s="141"/>
      <c r="Z650" s="141"/>
      <c r="AA650" s="141"/>
      <c r="AB650" s="141"/>
      <c r="AC650" s="142"/>
    </row>
    <row r="651" spans="1:29">
      <c r="A651" s="1">
        <v>650</v>
      </c>
      <c r="F651" s="16"/>
      <c r="G651" s="17"/>
      <c r="H651" s="17"/>
      <c r="I651" s="17"/>
      <c r="T651" s="140"/>
      <c r="U651" s="141"/>
      <c r="V651" s="141"/>
      <c r="W651" s="141"/>
      <c r="X651" s="141"/>
      <c r="Y651" s="141"/>
      <c r="Z651" s="141"/>
      <c r="AA651" s="141"/>
      <c r="AB651" s="141"/>
      <c r="AC651" s="142"/>
    </row>
    <row r="652" spans="1:29">
      <c r="A652" s="1">
        <v>651</v>
      </c>
      <c r="F652" s="16"/>
      <c r="G652" s="17"/>
      <c r="H652" s="17"/>
      <c r="I652" s="17"/>
      <c r="T652" s="140"/>
      <c r="U652" s="141"/>
      <c r="V652" s="141"/>
      <c r="W652" s="141"/>
      <c r="X652" s="141"/>
      <c r="Y652" s="141"/>
      <c r="Z652" s="141"/>
      <c r="AA652" s="141"/>
      <c r="AB652" s="141"/>
      <c r="AC652" s="142"/>
    </row>
    <row r="653" spans="1:29">
      <c r="A653" s="1">
        <v>652</v>
      </c>
      <c r="F653" s="16"/>
      <c r="G653" s="17"/>
      <c r="H653" s="17"/>
      <c r="I653" s="17"/>
      <c r="T653" s="140"/>
      <c r="U653" s="141"/>
      <c r="V653" s="141"/>
      <c r="W653" s="141"/>
      <c r="X653" s="141"/>
      <c r="Y653" s="141"/>
      <c r="Z653" s="141"/>
      <c r="AA653" s="141"/>
      <c r="AB653" s="141"/>
      <c r="AC653" s="142"/>
    </row>
    <row r="654" spans="1:29">
      <c r="A654" s="1">
        <v>653</v>
      </c>
      <c r="F654" s="16"/>
      <c r="G654" s="17"/>
      <c r="H654" s="17"/>
      <c r="I654" s="17"/>
      <c r="T654" s="140"/>
      <c r="U654" s="141"/>
      <c r="V654" s="141"/>
      <c r="W654" s="141"/>
      <c r="X654" s="141"/>
      <c r="Y654" s="141"/>
      <c r="Z654" s="141"/>
      <c r="AA654" s="141"/>
      <c r="AB654" s="141"/>
      <c r="AC654" s="142"/>
    </row>
    <row r="655" spans="1:29">
      <c r="A655" s="1">
        <v>654</v>
      </c>
      <c r="F655" s="16"/>
      <c r="G655" s="17"/>
      <c r="H655" s="17"/>
      <c r="I655" s="17"/>
      <c r="T655" s="140"/>
      <c r="U655" s="141"/>
      <c r="V655" s="141"/>
      <c r="W655" s="141"/>
      <c r="X655" s="141"/>
      <c r="Y655" s="141"/>
      <c r="Z655" s="141"/>
      <c r="AA655" s="141"/>
      <c r="AB655" s="141"/>
      <c r="AC655" s="142"/>
    </row>
    <row r="656" spans="1:29">
      <c r="A656" s="1">
        <v>655</v>
      </c>
      <c r="F656" s="16"/>
      <c r="G656" s="17"/>
      <c r="H656" s="17"/>
      <c r="I656" s="17"/>
      <c r="T656" s="140"/>
      <c r="U656" s="141"/>
      <c r="V656" s="141"/>
      <c r="W656" s="141"/>
      <c r="X656" s="141"/>
      <c r="Y656" s="141"/>
      <c r="Z656" s="141"/>
      <c r="AA656" s="141"/>
      <c r="AB656" s="141"/>
      <c r="AC656" s="142"/>
    </row>
    <row r="657" spans="1:29">
      <c r="A657" s="1">
        <v>656</v>
      </c>
      <c r="F657" s="16"/>
      <c r="G657" s="17"/>
      <c r="H657" s="17"/>
      <c r="I657" s="17"/>
      <c r="T657" s="140"/>
      <c r="U657" s="141"/>
      <c r="V657" s="141"/>
      <c r="W657" s="141"/>
      <c r="X657" s="141"/>
      <c r="Y657" s="141"/>
      <c r="Z657" s="141"/>
      <c r="AA657" s="141"/>
      <c r="AB657" s="141"/>
      <c r="AC657" s="142"/>
    </row>
    <row r="658" spans="1:29">
      <c r="A658" s="1">
        <v>657</v>
      </c>
      <c r="F658" s="16"/>
      <c r="G658" s="17"/>
      <c r="H658" s="17"/>
      <c r="I658" s="17"/>
      <c r="T658" s="140"/>
      <c r="U658" s="141"/>
      <c r="V658" s="141"/>
      <c r="W658" s="141"/>
      <c r="X658" s="141"/>
      <c r="Y658" s="141"/>
      <c r="Z658" s="141"/>
      <c r="AA658" s="141"/>
      <c r="AB658" s="141"/>
      <c r="AC658" s="142"/>
    </row>
    <row r="659" spans="1:29">
      <c r="A659" s="1">
        <v>658</v>
      </c>
      <c r="F659" s="16"/>
      <c r="G659" s="17"/>
      <c r="H659" s="17"/>
      <c r="I659" s="17"/>
      <c r="T659" s="140"/>
      <c r="U659" s="141"/>
      <c r="V659" s="141"/>
      <c r="W659" s="141"/>
      <c r="X659" s="141"/>
      <c r="Y659" s="141"/>
      <c r="Z659" s="141"/>
      <c r="AA659" s="141"/>
      <c r="AB659" s="141"/>
      <c r="AC659" s="142"/>
    </row>
    <row r="660" spans="1:29">
      <c r="A660" s="1">
        <v>659</v>
      </c>
      <c r="F660" s="16"/>
      <c r="G660" s="17"/>
      <c r="H660" s="17"/>
      <c r="I660" s="17"/>
      <c r="T660" s="140"/>
      <c r="U660" s="141"/>
      <c r="V660" s="141"/>
      <c r="W660" s="141"/>
      <c r="X660" s="141"/>
      <c r="Y660" s="141"/>
      <c r="Z660" s="141"/>
      <c r="AA660" s="141"/>
      <c r="AB660" s="141"/>
      <c r="AC660" s="142"/>
    </row>
    <row r="661" spans="1:29">
      <c r="A661" s="1">
        <v>660</v>
      </c>
      <c r="F661" s="16"/>
      <c r="G661" s="17"/>
      <c r="H661" s="17"/>
      <c r="I661" s="17"/>
      <c r="T661" s="140"/>
      <c r="U661" s="141"/>
      <c r="V661" s="141"/>
      <c r="W661" s="141"/>
      <c r="X661" s="141"/>
      <c r="Y661" s="141"/>
      <c r="Z661" s="141"/>
      <c r="AA661" s="141"/>
      <c r="AB661" s="141"/>
      <c r="AC661" s="142"/>
    </row>
    <row r="662" spans="1:29">
      <c r="A662" s="1">
        <v>661</v>
      </c>
      <c r="F662" s="16"/>
      <c r="G662" s="17"/>
      <c r="H662" s="17"/>
      <c r="I662" s="17"/>
      <c r="T662" s="140"/>
      <c r="U662" s="141"/>
      <c r="V662" s="141"/>
      <c r="W662" s="141"/>
      <c r="X662" s="141"/>
      <c r="Y662" s="141"/>
      <c r="Z662" s="141"/>
      <c r="AA662" s="141"/>
      <c r="AB662" s="141"/>
      <c r="AC662" s="142"/>
    </row>
    <row r="663" spans="1:29">
      <c r="A663" s="1">
        <v>662</v>
      </c>
      <c r="F663" s="16"/>
      <c r="G663" s="17"/>
      <c r="H663" s="17"/>
      <c r="I663" s="17"/>
      <c r="T663" s="140"/>
      <c r="U663" s="141"/>
      <c r="V663" s="141"/>
      <c r="W663" s="141"/>
      <c r="X663" s="141"/>
      <c r="Y663" s="141"/>
      <c r="Z663" s="141"/>
      <c r="AA663" s="141"/>
      <c r="AB663" s="141"/>
      <c r="AC663" s="142"/>
    </row>
    <row r="664" spans="1:29">
      <c r="A664" s="1">
        <v>663</v>
      </c>
      <c r="F664" s="16"/>
      <c r="G664" s="17"/>
      <c r="H664" s="17"/>
      <c r="I664" s="17"/>
      <c r="T664" s="140"/>
      <c r="U664" s="141"/>
      <c r="V664" s="141"/>
      <c r="W664" s="141"/>
      <c r="X664" s="141"/>
      <c r="Y664" s="141"/>
      <c r="Z664" s="141"/>
      <c r="AA664" s="141"/>
      <c r="AB664" s="141"/>
      <c r="AC664" s="142"/>
    </row>
    <row r="665" spans="1:29">
      <c r="A665" s="1">
        <v>664</v>
      </c>
      <c r="F665" s="16"/>
      <c r="G665" s="17"/>
      <c r="H665" s="17"/>
      <c r="I665" s="17"/>
      <c r="T665" s="140"/>
      <c r="U665" s="141"/>
      <c r="V665" s="141"/>
      <c r="W665" s="141"/>
      <c r="X665" s="141"/>
      <c r="Y665" s="141"/>
      <c r="Z665" s="141"/>
      <c r="AA665" s="141"/>
      <c r="AB665" s="141"/>
      <c r="AC665" s="142"/>
    </row>
    <row r="666" spans="1:29">
      <c r="A666" s="1">
        <v>665</v>
      </c>
      <c r="F666" s="16"/>
      <c r="G666" s="17"/>
      <c r="H666" s="17"/>
      <c r="I666" s="17"/>
      <c r="T666" s="140"/>
      <c r="U666" s="141"/>
      <c r="V666" s="141"/>
      <c r="W666" s="141"/>
      <c r="X666" s="141"/>
      <c r="Y666" s="141"/>
      <c r="Z666" s="141"/>
      <c r="AA666" s="141"/>
      <c r="AB666" s="141"/>
      <c r="AC666" s="142"/>
    </row>
    <row r="667" spans="1:29">
      <c r="A667" s="1">
        <v>666</v>
      </c>
      <c r="F667" s="16"/>
      <c r="G667" s="17"/>
      <c r="H667" s="17"/>
      <c r="I667" s="17"/>
      <c r="T667" s="140"/>
      <c r="U667" s="141"/>
      <c r="V667" s="141"/>
      <c r="W667" s="141"/>
      <c r="X667" s="141"/>
      <c r="Y667" s="141"/>
      <c r="Z667" s="141"/>
      <c r="AA667" s="141"/>
      <c r="AB667" s="141"/>
      <c r="AC667" s="142"/>
    </row>
    <row r="668" spans="1:29">
      <c r="A668" s="1">
        <v>667</v>
      </c>
      <c r="F668" s="16"/>
      <c r="G668" s="17"/>
      <c r="H668" s="17"/>
      <c r="I668" s="17"/>
      <c r="T668" s="140"/>
      <c r="U668" s="141"/>
      <c r="V668" s="141"/>
      <c r="W668" s="141"/>
      <c r="X668" s="141"/>
      <c r="Y668" s="141"/>
      <c r="Z668" s="141"/>
      <c r="AA668" s="141"/>
      <c r="AB668" s="141"/>
      <c r="AC668" s="142"/>
    </row>
    <row r="669" spans="1:29">
      <c r="A669" s="1">
        <v>668</v>
      </c>
      <c r="F669" s="16"/>
      <c r="G669" s="17"/>
      <c r="H669" s="17"/>
      <c r="I669" s="17"/>
      <c r="T669" s="140"/>
      <c r="U669" s="141"/>
      <c r="V669" s="141"/>
      <c r="W669" s="141"/>
      <c r="X669" s="141"/>
      <c r="Y669" s="141"/>
      <c r="Z669" s="141"/>
      <c r="AA669" s="141"/>
      <c r="AB669" s="141"/>
      <c r="AC669" s="142"/>
    </row>
    <row r="670" spans="1:29">
      <c r="A670" s="1">
        <v>669</v>
      </c>
      <c r="F670" s="16"/>
      <c r="G670" s="17"/>
      <c r="H670" s="17"/>
      <c r="I670" s="17"/>
      <c r="T670" s="140"/>
      <c r="U670" s="141"/>
      <c r="V670" s="141"/>
      <c r="W670" s="141"/>
      <c r="X670" s="141"/>
      <c r="Y670" s="141"/>
      <c r="Z670" s="141"/>
      <c r="AA670" s="141"/>
      <c r="AB670" s="141"/>
      <c r="AC670" s="142"/>
    </row>
    <row r="671" spans="1:29">
      <c r="A671" s="1">
        <v>670</v>
      </c>
      <c r="F671" s="16"/>
      <c r="G671" s="17"/>
      <c r="H671" s="17"/>
      <c r="I671" s="17"/>
      <c r="T671" s="140"/>
      <c r="U671" s="141"/>
      <c r="V671" s="141"/>
      <c r="W671" s="141"/>
      <c r="X671" s="141"/>
      <c r="Y671" s="141"/>
      <c r="Z671" s="141"/>
      <c r="AA671" s="141"/>
      <c r="AB671" s="141"/>
      <c r="AC671" s="142"/>
    </row>
    <row r="672" spans="1:29">
      <c r="A672" s="1">
        <v>671</v>
      </c>
      <c r="F672" s="16"/>
      <c r="G672" s="17"/>
      <c r="H672" s="17"/>
      <c r="I672" s="17"/>
      <c r="T672" s="140"/>
      <c r="U672" s="141"/>
      <c r="V672" s="141"/>
      <c r="W672" s="141"/>
      <c r="X672" s="141"/>
      <c r="Y672" s="141"/>
      <c r="Z672" s="141"/>
      <c r="AA672" s="141"/>
      <c r="AB672" s="141"/>
      <c r="AC672" s="142"/>
    </row>
    <row r="673" spans="1:29">
      <c r="A673" s="1">
        <v>672</v>
      </c>
      <c r="F673" s="16"/>
      <c r="G673" s="17"/>
      <c r="H673" s="17"/>
      <c r="I673" s="17"/>
      <c r="T673" s="140"/>
      <c r="U673" s="141"/>
      <c r="V673" s="141"/>
      <c r="W673" s="141"/>
      <c r="X673" s="141"/>
      <c r="Y673" s="141"/>
      <c r="Z673" s="141"/>
      <c r="AA673" s="141"/>
      <c r="AB673" s="141"/>
      <c r="AC673" s="142"/>
    </row>
    <row r="674" spans="1:29">
      <c r="A674" s="1">
        <v>673</v>
      </c>
      <c r="F674" s="16"/>
      <c r="G674" s="17"/>
      <c r="H674" s="17"/>
      <c r="I674" s="17"/>
      <c r="T674" s="140"/>
      <c r="U674" s="141"/>
      <c r="V674" s="141"/>
      <c r="W674" s="141"/>
      <c r="X674" s="141"/>
      <c r="Y674" s="141"/>
      <c r="Z674" s="141"/>
      <c r="AA674" s="141"/>
      <c r="AB674" s="141"/>
      <c r="AC674" s="142"/>
    </row>
    <row r="675" spans="1:29">
      <c r="A675" s="1">
        <v>674</v>
      </c>
      <c r="F675" s="16"/>
      <c r="G675" s="17"/>
      <c r="H675" s="17"/>
      <c r="I675" s="17"/>
      <c r="T675" s="140"/>
      <c r="U675" s="141"/>
      <c r="V675" s="141"/>
      <c r="W675" s="141"/>
      <c r="X675" s="141"/>
      <c r="Y675" s="141"/>
      <c r="Z675" s="141"/>
      <c r="AA675" s="141"/>
      <c r="AB675" s="141"/>
      <c r="AC675" s="142"/>
    </row>
    <row r="676" spans="1:29">
      <c r="A676" s="1">
        <v>675</v>
      </c>
      <c r="F676" s="16"/>
      <c r="G676" s="17"/>
      <c r="H676" s="17"/>
      <c r="I676" s="17"/>
      <c r="T676" s="140"/>
      <c r="U676" s="141"/>
      <c r="V676" s="141"/>
      <c r="W676" s="141"/>
      <c r="X676" s="141"/>
      <c r="Y676" s="141"/>
      <c r="Z676" s="141"/>
      <c r="AA676" s="141"/>
      <c r="AB676" s="141"/>
      <c r="AC676" s="142"/>
    </row>
    <row r="677" spans="1:29">
      <c r="A677" s="1">
        <v>676</v>
      </c>
      <c r="F677" s="16"/>
      <c r="G677" s="17"/>
      <c r="H677" s="17"/>
      <c r="I677" s="17"/>
      <c r="T677" s="140"/>
      <c r="U677" s="141"/>
      <c r="V677" s="141"/>
      <c r="W677" s="141"/>
      <c r="X677" s="141"/>
      <c r="Y677" s="141"/>
      <c r="Z677" s="141"/>
      <c r="AA677" s="141"/>
      <c r="AB677" s="141"/>
      <c r="AC677" s="142"/>
    </row>
    <row r="678" spans="1:29">
      <c r="A678" s="1">
        <v>677</v>
      </c>
      <c r="F678" s="16"/>
      <c r="G678" s="17"/>
      <c r="H678" s="17"/>
      <c r="I678" s="17"/>
      <c r="T678" s="140"/>
      <c r="U678" s="141"/>
      <c r="V678" s="141"/>
      <c r="W678" s="141"/>
      <c r="X678" s="141"/>
      <c r="Y678" s="141"/>
      <c r="Z678" s="141"/>
      <c r="AA678" s="141"/>
      <c r="AB678" s="141"/>
      <c r="AC678" s="142"/>
    </row>
    <row r="679" spans="1:29">
      <c r="A679" s="1">
        <v>678</v>
      </c>
      <c r="F679" s="16"/>
      <c r="G679" s="17"/>
      <c r="H679" s="17"/>
      <c r="I679" s="17"/>
      <c r="T679" s="140"/>
      <c r="U679" s="141"/>
      <c r="V679" s="141"/>
      <c r="W679" s="141"/>
      <c r="X679" s="141"/>
      <c r="Y679" s="141"/>
      <c r="Z679" s="141"/>
      <c r="AA679" s="141"/>
      <c r="AB679" s="141"/>
      <c r="AC679" s="142"/>
    </row>
    <row r="680" spans="1:29">
      <c r="A680" s="1">
        <v>679</v>
      </c>
      <c r="F680" s="16"/>
      <c r="G680" s="17"/>
      <c r="H680" s="17"/>
      <c r="I680" s="17"/>
      <c r="T680" s="140"/>
      <c r="U680" s="141"/>
      <c r="V680" s="141"/>
      <c r="W680" s="141"/>
      <c r="X680" s="141"/>
      <c r="Y680" s="141"/>
      <c r="Z680" s="141"/>
      <c r="AA680" s="141"/>
      <c r="AB680" s="141"/>
      <c r="AC680" s="142"/>
    </row>
    <row r="681" spans="1:29">
      <c r="A681" s="1">
        <v>680</v>
      </c>
      <c r="F681" s="16"/>
      <c r="G681" s="17"/>
      <c r="H681" s="17"/>
      <c r="I681" s="17"/>
      <c r="T681" s="140"/>
      <c r="U681" s="141"/>
      <c r="V681" s="141"/>
      <c r="W681" s="141"/>
      <c r="X681" s="141"/>
      <c r="Y681" s="141"/>
      <c r="Z681" s="141"/>
      <c r="AA681" s="141"/>
      <c r="AB681" s="141"/>
      <c r="AC681" s="142"/>
    </row>
    <row r="682" spans="1:29">
      <c r="A682" s="1">
        <v>681</v>
      </c>
      <c r="F682" s="16"/>
      <c r="G682" s="17"/>
      <c r="H682" s="17"/>
      <c r="I682" s="17"/>
      <c r="T682" s="140"/>
      <c r="U682" s="141"/>
      <c r="V682" s="141"/>
      <c r="W682" s="141"/>
      <c r="X682" s="141"/>
      <c r="Y682" s="141"/>
      <c r="Z682" s="141"/>
      <c r="AA682" s="141"/>
      <c r="AB682" s="141"/>
      <c r="AC682" s="142"/>
    </row>
    <row r="683" spans="1:29">
      <c r="A683" s="1">
        <v>682</v>
      </c>
      <c r="F683" s="16"/>
      <c r="G683" s="17"/>
      <c r="H683" s="17"/>
      <c r="I683" s="17"/>
      <c r="T683" s="140"/>
      <c r="U683" s="141"/>
      <c r="V683" s="141"/>
      <c r="W683" s="141"/>
      <c r="X683" s="141"/>
      <c r="Y683" s="141"/>
      <c r="Z683" s="141"/>
      <c r="AA683" s="141"/>
      <c r="AB683" s="141"/>
      <c r="AC683" s="142"/>
    </row>
    <row r="684" spans="1:29">
      <c r="A684" s="1">
        <v>683</v>
      </c>
      <c r="F684" s="16"/>
      <c r="G684" s="17"/>
      <c r="H684" s="17"/>
      <c r="I684" s="17"/>
      <c r="T684" s="140"/>
      <c r="U684" s="141"/>
      <c r="V684" s="141"/>
      <c r="W684" s="141"/>
      <c r="X684" s="141"/>
      <c r="Y684" s="141"/>
      <c r="Z684" s="141"/>
      <c r="AA684" s="141"/>
      <c r="AB684" s="141"/>
      <c r="AC684" s="142"/>
    </row>
    <row r="685" spans="1:29">
      <c r="A685" s="1">
        <v>684</v>
      </c>
      <c r="F685" s="16"/>
      <c r="G685" s="17"/>
      <c r="H685" s="17"/>
      <c r="I685" s="17"/>
      <c r="T685" s="140"/>
      <c r="U685" s="141"/>
      <c r="V685" s="141"/>
      <c r="W685" s="141"/>
      <c r="X685" s="141"/>
      <c r="Y685" s="141"/>
      <c r="Z685" s="141"/>
      <c r="AA685" s="141"/>
      <c r="AB685" s="141"/>
      <c r="AC685" s="142"/>
    </row>
    <row r="686" spans="1:29">
      <c r="A686" s="1">
        <v>685</v>
      </c>
      <c r="F686" s="16"/>
      <c r="G686" s="17"/>
      <c r="H686" s="17"/>
      <c r="I686" s="17"/>
      <c r="T686" s="140"/>
      <c r="U686" s="141"/>
      <c r="V686" s="141"/>
      <c r="W686" s="141"/>
      <c r="X686" s="141"/>
      <c r="Y686" s="141"/>
      <c r="Z686" s="141"/>
      <c r="AA686" s="141"/>
      <c r="AB686" s="141"/>
      <c r="AC686" s="142"/>
    </row>
    <row r="687" spans="1:29">
      <c r="A687" s="1">
        <v>686</v>
      </c>
      <c r="F687" s="16"/>
      <c r="G687" s="17"/>
      <c r="H687" s="17"/>
      <c r="I687" s="17"/>
      <c r="T687" s="140"/>
      <c r="U687" s="141"/>
      <c r="V687" s="141"/>
      <c r="W687" s="141"/>
      <c r="X687" s="141"/>
      <c r="Y687" s="141"/>
      <c r="Z687" s="141"/>
      <c r="AA687" s="141"/>
      <c r="AB687" s="141"/>
      <c r="AC687" s="142"/>
    </row>
    <row r="688" spans="1:29">
      <c r="A688" s="1">
        <v>687</v>
      </c>
      <c r="F688" s="16"/>
      <c r="G688" s="17"/>
      <c r="H688" s="17"/>
      <c r="I688" s="17"/>
      <c r="T688" s="140"/>
      <c r="U688" s="141"/>
      <c r="V688" s="141"/>
      <c r="W688" s="141"/>
      <c r="X688" s="141"/>
      <c r="Y688" s="141"/>
      <c r="Z688" s="141"/>
      <c r="AA688" s="141"/>
      <c r="AB688" s="141"/>
      <c r="AC688" s="142"/>
    </row>
    <row r="689" spans="1:29">
      <c r="A689" s="1">
        <v>688</v>
      </c>
      <c r="F689" s="16"/>
      <c r="G689" s="17"/>
      <c r="H689" s="17"/>
      <c r="I689" s="17"/>
      <c r="T689" s="140"/>
      <c r="U689" s="141"/>
      <c r="V689" s="141"/>
      <c r="W689" s="141"/>
      <c r="X689" s="141"/>
      <c r="Y689" s="141"/>
      <c r="Z689" s="141"/>
      <c r="AA689" s="141"/>
      <c r="AB689" s="141"/>
      <c r="AC689" s="142"/>
    </row>
    <row r="690" spans="1:29">
      <c r="A690" s="1">
        <v>689</v>
      </c>
      <c r="F690" s="16"/>
      <c r="G690" s="17"/>
      <c r="H690" s="17"/>
      <c r="I690" s="17"/>
      <c r="T690" s="140"/>
      <c r="U690" s="141"/>
      <c r="V690" s="141"/>
      <c r="W690" s="141"/>
      <c r="X690" s="141"/>
      <c r="Y690" s="141"/>
      <c r="Z690" s="141"/>
      <c r="AA690" s="141"/>
      <c r="AB690" s="141"/>
      <c r="AC690" s="142"/>
    </row>
    <row r="691" spans="1:29">
      <c r="A691" s="1">
        <v>690</v>
      </c>
      <c r="F691" s="16"/>
      <c r="G691" s="17"/>
      <c r="H691" s="17"/>
      <c r="I691" s="17"/>
      <c r="T691" s="140"/>
      <c r="U691" s="141"/>
      <c r="V691" s="141"/>
      <c r="W691" s="141"/>
      <c r="X691" s="141"/>
      <c r="Y691" s="141"/>
      <c r="Z691" s="141"/>
      <c r="AA691" s="141"/>
      <c r="AB691" s="141"/>
      <c r="AC691" s="142"/>
    </row>
    <row r="692" spans="1:29">
      <c r="A692" s="1">
        <v>691</v>
      </c>
      <c r="F692" s="16"/>
      <c r="G692" s="17"/>
      <c r="H692" s="17"/>
      <c r="I692" s="17"/>
      <c r="T692" s="140"/>
      <c r="U692" s="141"/>
      <c r="V692" s="141"/>
      <c r="W692" s="141"/>
      <c r="X692" s="141"/>
      <c r="Y692" s="141"/>
      <c r="Z692" s="141"/>
      <c r="AA692" s="141"/>
      <c r="AB692" s="141"/>
      <c r="AC692" s="142"/>
    </row>
    <row r="693" spans="1:29">
      <c r="A693" s="1">
        <v>692</v>
      </c>
      <c r="F693" s="16"/>
      <c r="G693" s="17"/>
      <c r="H693" s="17"/>
      <c r="I693" s="17"/>
      <c r="T693" s="140"/>
      <c r="U693" s="141"/>
      <c r="V693" s="141"/>
      <c r="W693" s="141"/>
      <c r="X693" s="141"/>
      <c r="Y693" s="141"/>
      <c r="Z693" s="141"/>
      <c r="AA693" s="141"/>
      <c r="AB693" s="141"/>
      <c r="AC693" s="142"/>
    </row>
    <row r="694" spans="1:29">
      <c r="A694" s="1">
        <v>693</v>
      </c>
      <c r="F694" s="16"/>
      <c r="G694" s="17"/>
      <c r="H694" s="17"/>
      <c r="I694" s="17"/>
      <c r="T694" s="140"/>
      <c r="U694" s="141"/>
      <c r="V694" s="141"/>
      <c r="W694" s="141"/>
      <c r="X694" s="141"/>
      <c r="Y694" s="141"/>
      <c r="Z694" s="141"/>
      <c r="AA694" s="141"/>
      <c r="AB694" s="141"/>
      <c r="AC694" s="142"/>
    </row>
    <row r="695" spans="1:29">
      <c r="A695" s="1">
        <v>694</v>
      </c>
      <c r="F695" s="16"/>
      <c r="G695" s="17"/>
      <c r="H695" s="17"/>
      <c r="I695" s="17"/>
      <c r="T695" s="140"/>
      <c r="U695" s="141"/>
      <c r="V695" s="141"/>
      <c r="W695" s="141"/>
      <c r="X695" s="141"/>
      <c r="Y695" s="141"/>
      <c r="Z695" s="141"/>
      <c r="AA695" s="141"/>
      <c r="AB695" s="141"/>
      <c r="AC695" s="142"/>
    </row>
    <row r="696" spans="1:29">
      <c r="A696" s="1">
        <v>695</v>
      </c>
      <c r="F696" s="16"/>
      <c r="G696" s="17"/>
      <c r="H696" s="17"/>
      <c r="I696" s="17"/>
      <c r="T696" s="140"/>
      <c r="U696" s="141"/>
      <c r="V696" s="141"/>
      <c r="W696" s="141"/>
      <c r="X696" s="141"/>
      <c r="Y696" s="141"/>
      <c r="Z696" s="141"/>
      <c r="AA696" s="141"/>
      <c r="AB696" s="141"/>
      <c r="AC696" s="142"/>
    </row>
    <row r="697" spans="1:29">
      <c r="A697" s="1">
        <v>696</v>
      </c>
      <c r="F697" s="16"/>
      <c r="G697" s="17"/>
      <c r="H697" s="17"/>
      <c r="I697" s="17"/>
      <c r="T697" s="140"/>
      <c r="U697" s="141"/>
      <c r="V697" s="141"/>
      <c r="W697" s="141"/>
      <c r="X697" s="141"/>
      <c r="Y697" s="141"/>
      <c r="Z697" s="141"/>
      <c r="AA697" s="141"/>
      <c r="AB697" s="141"/>
      <c r="AC697" s="142"/>
    </row>
    <row r="698" spans="1:29">
      <c r="A698" s="1">
        <v>697</v>
      </c>
      <c r="F698" s="16"/>
      <c r="G698" s="17"/>
      <c r="H698" s="17"/>
      <c r="I698" s="17"/>
      <c r="T698" s="140"/>
      <c r="U698" s="141"/>
      <c r="V698" s="141"/>
      <c r="W698" s="141"/>
      <c r="X698" s="141"/>
      <c r="Y698" s="141"/>
      <c r="Z698" s="141"/>
      <c r="AA698" s="141"/>
      <c r="AB698" s="141"/>
      <c r="AC698" s="142"/>
    </row>
    <row r="699" spans="1:29">
      <c r="A699" s="1">
        <v>698</v>
      </c>
      <c r="F699" s="16"/>
      <c r="G699" s="17"/>
      <c r="H699" s="17"/>
      <c r="I699" s="17"/>
      <c r="T699" s="140"/>
      <c r="U699" s="141"/>
      <c r="V699" s="141"/>
      <c r="W699" s="141"/>
      <c r="X699" s="141"/>
      <c r="Y699" s="141"/>
      <c r="Z699" s="141"/>
      <c r="AA699" s="141"/>
      <c r="AB699" s="141"/>
      <c r="AC699" s="142"/>
    </row>
    <row r="700" spans="1:29">
      <c r="A700" s="1">
        <v>699</v>
      </c>
      <c r="F700" s="16"/>
      <c r="G700" s="17"/>
      <c r="H700" s="17"/>
      <c r="I700" s="17"/>
      <c r="T700" s="140"/>
      <c r="U700" s="141"/>
      <c r="V700" s="141"/>
      <c r="W700" s="141"/>
      <c r="X700" s="141"/>
      <c r="Y700" s="141"/>
      <c r="Z700" s="141"/>
      <c r="AA700" s="141"/>
      <c r="AB700" s="141"/>
      <c r="AC700" s="142"/>
    </row>
    <row r="701" spans="1:29">
      <c r="A701" s="1">
        <v>700</v>
      </c>
      <c r="F701" s="16"/>
      <c r="G701" s="17"/>
      <c r="H701" s="17"/>
      <c r="I701" s="17"/>
      <c r="T701" s="140"/>
      <c r="U701" s="141"/>
      <c r="V701" s="141"/>
      <c r="W701" s="141"/>
      <c r="X701" s="141"/>
      <c r="Y701" s="141"/>
      <c r="Z701" s="141"/>
      <c r="AA701" s="141"/>
      <c r="AB701" s="141"/>
      <c r="AC701" s="142"/>
    </row>
    <row r="702" spans="1:29">
      <c r="A702" s="1">
        <v>701</v>
      </c>
      <c r="F702" s="16"/>
      <c r="G702" s="17"/>
      <c r="H702" s="17"/>
      <c r="I702" s="17"/>
      <c r="T702" s="140"/>
      <c r="U702" s="141"/>
      <c r="V702" s="141"/>
      <c r="W702" s="141"/>
      <c r="X702" s="141"/>
      <c r="Y702" s="141"/>
      <c r="Z702" s="141"/>
      <c r="AA702" s="141"/>
      <c r="AB702" s="141"/>
      <c r="AC702" s="142"/>
    </row>
    <row r="703" spans="1:29">
      <c r="A703" s="1">
        <v>702</v>
      </c>
      <c r="F703" s="16"/>
      <c r="G703" s="17"/>
      <c r="H703" s="17"/>
      <c r="I703" s="17"/>
      <c r="T703" s="140"/>
      <c r="U703" s="141"/>
      <c r="V703" s="141"/>
      <c r="W703" s="141"/>
      <c r="X703" s="141"/>
      <c r="Y703" s="141"/>
      <c r="Z703" s="141"/>
      <c r="AA703" s="141"/>
      <c r="AB703" s="141"/>
      <c r="AC703" s="142"/>
    </row>
    <row r="704" spans="1:29">
      <c r="A704" s="1">
        <v>703</v>
      </c>
      <c r="F704" s="16"/>
      <c r="G704" s="17"/>
      <c r="H704" s="17"/>
      <c r="I704" s="17"/>
      <c r="T704" s="140"/>
      <c r="U704" s="141"/>
      <c r="V704" s="141"/>
      <c r="W704" s="141"/>
      <c r="X704" s="141"/>
      <c r="Y704" s="141"/>
      <c r="Z704" s="141"/>
      <c r="AA704" s="141"/>
      <c r="AB704" s="141"/>
      <c r="AC704" s="142"/>
    </row>
    <row r="705" spans="1:29">
      <c r="A705" s="1">
        <v>704</v>
      </c>
      <c r="F705" s="16"/>
      <c r="G705" s="17"/>
      <c r="H705" s="17"/>
      <c r="I705" s="17"/>
      <c r="T705" s="140"/>
      <c r="U705" s="141"/>
      <c r="V705" s="141"/>
      <c r="W705" s="141"/>
      <c r="X705" s="141"/>
      <c r="Y705" s="141"/>
      <c r="Z705" s="141"/>
      <c r="AA705" s="141"/>
      <c r="AB705" s="141"/>
      <c r="AC705" s="142"/>
    </row>
    <row r="706" spans="1:29">
      <c r="A706" s="1">
        <v>705</v>
      </c>
      <c r="F706" s="16"/>
      <c r="G706" s="17"/>
      <c r="H706" s="17"/>
      <c r="I706" s="17"/>
      <c r="T706" s="140"/>
      <c r="U706" s="141"/>
      <c r="V706" s="141"/>
      <c r="W706" s="141"/>
      <c r="X706" s="141"/>
      <c r="Y706" s="141"/>
      <c r="Z706" s="141"/>
      <c r="AA706" s="141"/>
      <c r="AB706" s="141"/>
      <c r="AC706" s="142"/>
    </row>
    <row r="707" spans="1:29">
      <c r="A707" s="1">
        <v>706</v>
      </c>
      <c r="F707" s="16"/>
      <c r="G707" s="17"/>
      <c r="H707" s="17"/>
      <c r="I707" s="17"/>
      <c r="T707" s="140"/>
      <c r="U707" s="141"/>
      <c r="V707" s="141"/>
      <c r="W707" s="141"/>
      <c r="X707" s="141"/>
      <c r="Y707" s="141"/>
      <c r="Z707" s="141"/>
      <c r="AA707" s="141"/>
      <c r="AB707" s="141"/>
      <c r="AC707" s="142"/>
    </row>
    <row r="708" spans="1:29">
      <c r="A708" s="1">
        <v>707</v>
      </c>
      <c r="F708" s="16"/>
      <c r="G708" s="17"/>
      <c r="H708" s="17"/>
      <c r="I708" s="17"/>
      <c r="T708" s="140"/>
      <c r="U708" s="141"/>
      <c r="V708" s="141"/>
      <c r="W708" s="141"/>
      <c r="X708" s="141"/>
      <c r="Y708" s="141"/>
      <c r="Z708" s="141"/>
      <c r="AA708" s="141"/>
      <c r="AB708" s="141"/>
      <c r="AC708" s="142"/>
    </row>
    <row r="709" spans="1:29">
      <c r="A709" s="1">
        <v>708</v>
      </c>
      <c r="F709" s="16"/>
      <c r="G709" s="17"/>
      <c r="H709" s="17"/>
      <c r="I709" s="17"/>
      <c r="T709" s="140"/>
      <c r="U709" s="141"/>
      <c r="V709" s="141"/>
      <c r="W709" s="141"/>
      <c r="X709" s="141"/>
      <c r="Y709" s="141"/>
      <c r="Z709" s="141"/>
      <c r="AA709" s="141"/>
      <c r="AB709" s="141"/>
      <c r="AC709" s="142"/>
    </row>
    <row r="710" spans="1:29">
      <c r="A710" s="1">
        <v>709</v>
      </c>
      <c r="F710" s="16"/>
      <c r="G710" s="17"/>
      <c r="H710" s="17"/>
      <c r="I710" s="17"/>
      <c r="T710" s="140"/>
      <c r="U710" s="141"/>
      <c r="V710" s="141"/>
      <c r="W710" s="141"/>
      <c r="X710" s="141"/>
      <c r="Y710" s="141"/>
      <c r="Z710" s="141"/>
      <c r="AA710" s="141"/>
      <c r="AB710" s="141"/>
      <c r="AC710" s="142"/>
    </row>
    <row r="711" spans="1:29">
      <c r="A711" s="1">
        <v>710</v>
      </c>
      <c r="F711" s="16"/>
      <c r="G711" s="17"/>
      <c r="H711" s="17"/>
      <c r="I711" s="17"/>
      <c r="T711" s="140"/>
      <c r="U711" s="141"/>
      <c r="V711" s="141"/>
      <c r="W711" s="141"/>
      <c r="X711" s="141"/>
      <c r="Y711" s="141"/>
      <c r="Z711" s="141"/>
      <c r="AA711" s="141"/>
      <c r="AB711" s="141"/>
      <c r="AC711" s="142"/>
    </row>
    <row r="712" spans="1:29">
      <c r="A712" s="1">
        <v>711</v>
      </c>
      <c r="F712" s="16"/>
      <c r="G712" s="17"/>
      <c r="H712" s="17"/>
      <c r="I712" s="17"/>
      <c r="T712" s="140"/>
      <c r="U712" s="141"/>
      <c r="V712" s="141"/>
      <c r="W712" s="141"/>
      <c r="X712" s="141"/>
      <c r="Y712" s="141"/>
      <c r="Z712" s="141"/>
      <c r="AA712" s="141"/>
      <c r="AB712" s="141"/>
      <c r="AC712" s="142"/>
    </row>
    <row r="713" spans="1:29">
      <c r="A713" s="1">
        <v>712</v>
      </c>
      <c r="F713" s="16"/>
      <c r="G713" s="17"/>
      <c r="H713" s="17"/>
      <c r="I713" s="17"/>
      <c r="T713" s="140"/>
      <c r="U713" s="141"/>
      <c r="V713" s="141"/>
      <c r="W713" s="141"/>
      <c r="X713" s="141"/>
      <c r="Y713" s="141"/>
      <c r="Z713" s="141"/>
      <c r="AA713" s="141"/>
      <c r="AB713" s="141"/>
      <c r="AC713" s="142"/>
    </row>
    <row r="714" spans="1:29">
      <c r="A714" s="1">
        <v>713</v>
      </c>
      <c r="F714" s="16"/>
      <c r="G714" s="17"/>
      <c r="H714" s="17"/>
      <c r="I714" s="17"/>
      <c r="T714" s="140"/>
      <c r="U714" s="141"/>
      <c r="V714" s="141"/>
      <c r="W714" s="141"/>
      <c r="X714" s="141"/>
      <c r="Y714" s="141"/>
      <c r="Z714" s="141"/>
      <c r="AA714" s="141"/>
      <c r="AB714" s="141"/>
      <c r="AC714" s="142"/>
    </row>
    <row r="715" spans="1:29">
      <c r="A715" s="1">
        <v>714</v>
      </c>
      <c r="F715" s="16"/>
      <c r="G715" s="17"/>
      <c r="H715" s="17"/>
      <c r="I715" s="17"/>
      <c r="T715" s="140"/>
      <c r="U715" s="141"/>
      <c r="V715" s="141"/>
      <c r="W715" s="141"/>
      <c r="X715" s="141"/>
      <c r="Y715" s="141"/>
      <c r="Z715" s="141"/>
      <c r="AA715" s="141"/>
      <c r="AB715" s="141"/>
      <c r="AC715" s="142"/>
    </row>
    <row r="716" spans="1:29">
      <c r="A716" s="1">
        <v>715</v>
      </c>
      <c r="F716" s="16"/>
      <c r="G716" s="17"/>
      <c r="H716" s="17"/>
      <c r="I716" s="17"/>
      <c r="T716" s="140"/>
      <c r="U716" s="141"/>
      <c r="V716" s="141"/>
      <c r="W716" s="141"/>
      <c r="X716" s="141"/>
      <c r="Y716" s="141"/>
      <c r="Z716" s="141"/>
      <c r="AA716" s="141"/>
      <c r="AB716" s="141"/>
      <c r="AC716" s="142"/>
    </row>
    <row r="717" spans="1:29">
      <c r="A717" s="1">
        <v>716</v>
      </c>
      <c r="F717" s="16"/>
      <c r="G717" s="17"/>
      <c r="H717" s="17"/>
      <c r="I717" s="17"/>
      <c r="T717" s="140"/>
      <c r="U717" s="141"/>
      <c r="V717" s="141"/>
      <c r="W717" s="141"/>
      <c r="X717" s="141"/>
      <c r="Y717" s="141"/>
      <c r="Z717" s="141"/>
      <c r="AA717" s="141"/>
      <c r="AB717" s="141"/>
      <c r="AC717" s="142"/>
    </row>
    <row r="718" spans="1:29">
      <c r="A718" s="1">
        <v>717</v>
      </c>
      <c r="F718" s="16"/>
      <c r="G718" s="17"/>
      <c r="H718" s="17"/>
      <c r="I718" s="17"/>
      <c r="T718" s="140"/>
      <c r="U718" s="141"/>
      <c r="V718" s="141"/>
      <c r="W718" s="141"/>
      <c r="X718" s="141"/>
      <c r="Y718" s="141"/>
      <c r="Z718" s="141"/>
      <c r="AA718" s="141"/>
      <c r="AB718" s="141"/>
      <c r="AC718" s="142"/>
    </row>
    <row r="719" spans="1:29">
      <c r="A719" s="1">
        <v>718</v>
      </c>
      <c r="F719" s="16"/>
      <c r="G719" s="17"/>
      <c r="H719" s="17"/>
      <c r="I719" s="17"/>
      <c r="T719" s="140"/>
      <c r="U719" s="141"/>
      <c r="V719" s="141"/>
      <c r="W719" s="141"/>
      <c r="X719" s="141"/>
      <c r="Y719" s="141"/>
      <c r="Z719" s="141"/>
      <c r="AA719" s="141"/>
      <c r="AB719" s="141"/>
      <c r="AC719" s="142"/>
    </row>
    <row r="720" spans="1:29">
      <c r="A720" s="1">
        <v>719</v>
      </c>
      <c r="F720" s="16"/>
      <c r="G720" s="17"/>
      <c r="H720" s="17"/>
      <c r="I720" s="17"/>
      <c r="T720" s="140"/>
      <c r="U720" s="141"/>
      <c r="V720" s="141"/>
      <c r="W720" s="141"/>
      <c r="X720" s="141"/>
      <c r="Y720" s="141"/>
      <c r="Z720" s="141"/>
      <c r="AA720" s="141"/>
      <c r="AB720" s="141"/>
      <c r="AC720" s="142"/>
    </row>
    <row r="721" spans="1:29">
      <c r="A721" s="1">
        <v>720</v>
      </c>
      <c r="F721" s="16"/>
      <c r="G721" s="17"/>
      <c r="H721" s="17"/>
      <c r="I721" s="17"/>
      <c r="T721" s="140"/>
      <c r="U721" s="141"/>
      <c r="V721" s="141"/>
      <c r="W721" s="141"/>
      <c r="X721" s="141"/>
      <c r="Y721" s="141"/>
      <c r="Z721" s="141"/>
      <c r="AA721" s="141"/>
      <c r="AB721" s="141"/>
      <c r="AC721" s="142"/>
    </row>
    <row r="722" spans="1:29">
      <c r="A722" s="1">
        <v>721</v>
      </c>
      <c r="F722" s="16"/>
      <c r="G722" s="17"/>
      <c r="H722" s="17"/>
      <c r="I722" s="17"/>
      <c r="T722" s="140"/>
      <c r="U722" s="141"/>
      <c r="V722" s="141"/>
      <c r="W722" s="141"/>
      <c r="X722" s="141"/>
      <c r="Y722" s="141"/>
      <c r="Z722" s="141"/>
      <c r="AA722" s="141"/>
      <c r="AB722" s="141"/>
      <c r="AC722" s="142"/>
    </row>
    <row r="723" spans="1:29">
      <c r="A723" s="1">
        <v>722</v>
      </c>
      <c r="F723" s="16"/>
      <c r="G723" s="17"/>
      <c r="H723" s="17"/>
      <c r="I723" s="17"/>
      <c r="T723" s="140"/>
      <c r="U723" s="141"/>
      <c r="V723" s="141"/>
      <c r="W723" s="141"/>
      <c r="X723" s="141"/>
      <c r="Y723" s="141"/>
      <c r="Z723" s="141"/>
      <c r="AA723" s="141"/>
      <c r="AB723" s="141"/>
      <c r="AC723" s="142"/>
    </row>
    <row r="724" spans="1:29">
      <c r="A724" s="1">
        <v>723</v>
      </c>
      <c r="F724" s="16"/>
      <c r="G724" s="17"/>
      <c r="H724" s="17"/>
      <c r="I724" s="17"/>
      <c r="T724" s="140"/>
      <c r="U724" s="141"/>
      <c r="V724" s="141"/>
      <c r="W724" s="141"/>
      <c r="X724" s="141"/>
      <c r="Y724" s="141"/>
      <c r="Z724" s="141"/>
      <c r="AA724" s="141"/>
      <c r="AB724" s="141"/>
      <c r="AC724" s="142"/>
    </row>
    <row r="725" spans="1:29">
      <c r="A725" s="1">
        <v>724</v>
      </c>
      <c r="F725" s="16"/>
      <c r="G725" s="17"/>
      <c r="H725" s="17"/>
      <c r="I725" s="17"/>
      <c r="T725" s="140"/>
      <c r="U725" s="141"/>
      <c r="V725" s="141"/>
      <c r="W725" s="141"/>
      <c r="X725" s="141"/>
      <c r="Y725" s="141"/>
      <c r="Z725" s="141"/>
      <c r="AA725" s="141"/>
      <c r="AB725" s="141"/>
      <c r="AC725" s="142"/>
    </row>
    <row r="726" spans="1:29">
      <c r="A726" s="1">
        <v>725</v>
      </c>
      <c r="F726" s="16"/>
      <c r="G726" s="17"/>
      <c r="H726" s="17"/>
      <c r="I726" s="17"/>
      <c r="T726" s="140"/>
      <c r="U726" s="141"/>
      <c r="V726" s="141"/>
      <c r="W726" s="141"/>
      <c r="X726" s="141"/>
      <c r="Y726" s="141"/>
      <c r="Z726" s="141"/>
      <c r="AA726" s="141"/>
      <c r="AB726" s="141"/>
      <c r="AC726" s="142"/>
    </row>
    <row r="727" spans="1:29">
      <c r="A727" s="1">
        <v>726</v>
      </c>
      <c r="F727" s="16"/>
      <c r="G727" s="17"/>
      <c r="H727" s="17"/>
      <c r="I727" s="17"/>
      <c r="T727" s="140"/>
      <c r="U727" s="141"/>
      <c r="V727" s="141"/>
      <c r="W727" s="141"/>
      <c r="X727" s="141"/>
      <c r="Y727" s="141"/>
      <c r="Z727" s="141"/>
      <c r="AA727" s="141"/>
      <c r="AB727" s="141"/>
      <c r="AC727" s="142"/>
    </row>
    <row r="728" spans="1:29">
      <c r="A728" s="1">
        <v>727</v>
      </c>
      <c r="F728" s="16"/>
      <c r="G728" s="17"/>
      <c r="H728" s="17"/>
      <c r="I728" s="17"/>
      <c r="T728" s="140"/>
      <c r="U728" s="141"/>
      <c r="V728" s="141"/>
      <c r="W728" s="141"/>
      <c r="X728" s="141"/>
      <c r="Y728" s="141"/>
      <c r="Z728" s="141"/>
      <c r="AA728" s="141"/>
      <c r="AB728" s="141"/>
      <c r="AC728" s="142"/>
    </row>
    <row r="729" spans="1:29">
      <c r="A729" s="1">
        <v>728</v>
      </c>
      <c r="F729" s="16"/>
      <c r="G729" s="17"/>
      <c r="H729" s="17"/>
      <c r="I729" s="17"/>
      <c r="T729" s="140"/>
      <c r="U729" s="141"/>
      <c r="V729" s="141"/>
      <c r="W729" s="141"/>
      <c r="X729" s="141"/>
      <c r="Y729" s="141"/>
      <c r="Z729" s="141"/>
      <c r="AA729" s="141"/>
      <c r="AB729" s="141"/>
      <c r="AC729" s="142"/>
    </row>
    <row r="730" spans="1:29">
      <c r="A730" s="1">
        <v>729</v>
      </c>
      <c r="F730" s="16"/>
      <c r="G730" s="17"/>
      <c r="H730" s="17"/>
      <c r="I730" s="17"/>
      <c r="T730" s="140"/>
      <c r="U730" s="141"/>
      <c r="V730" s="141"/>
      <c r="W730" s="141"/>
      <c r="X730" s="141"/>
      <c r="Y730" s="141"/>
      <c r="Z730" s="141"/>
      <c r="AA730" s="141"/>
      <c r="AB730" s="141"/>
      <c r="AC730" s="142"/>
    </row>
    <row r="731" spans="1:29">
      <c r="A731" s="1">
        <v>730</v>
      </c>
      <c r="F731" s="16"/>
      <c r="G731" s="17"/>
      <c r="H731" s="17"/>
      <c r="I731" s="17"/>
      <c r="T731" s="140"/>
      <c r="U731" s="141"/>
      <c r="V731" s="141"/>
      <c r="W731" s="141"/>
      <c r="X731" s="141"/>
      <c r="Y731" s="141"/>
      <c r="Z731" s="141"/>
      <c r="AA731" s="141"/>
      <c r="AB731" s="141"/>
      <c r="AC731" s="142"/>
    </row>
    <row r="732" spans="1:29">
      <c r="A732" s="1">
        <v>731</v>
      </c>
      <c r="F732" s="16"/>
      <c r="G732" s="17"/>
      <c r="H732" s="17"/>
      <c r="I732" s="17"/>
      <c r="T732" s="140"/>
      <c r="U732" s="141"/>
      <c r="V732" s="141"/>
      <c r="W732" s="141"/>
      <c r="X732" s="141"/>
      <c r="Y732" s="141"/>
      <c r="Z732" s="141"/>
      <c r="AA732" s="141"/>
      <c r="AB732" s="141"/>
      <c r="AC732" s="142"/>
    </row>
    <row r="733" spans="1:29">
      <c r="A733" s="1">
        <v>732</v>
      </c>
      <c r="F733" s="16"/>
      <c r="G733" s="17"/>
      <c r="H733" s="17"/>
      <c r="I733" s="17"/>
      <c r="T733" s="140"/>
      <c r="U733" s="141"/>
      <c r="V733" s="141"/>
      <c r="W733" s="141"/>
      <c r="X733" s="141"/>
      <c r="Y733" s="141"/>
      <c r="Z733" s="141"/>
      <c r="AA733" s="141"/>
      <c r="AB733" s="141"/>
      <c r="AC733" s="142"/>
    </row>
    <row r="734" spans="1:29">
      <c r="A734" s="1">
        <v>733</v>
      </c>
      <c r="F734" s="16"/>
      <c r="G734" s="17"/>
      <c r="H734" s="17"/>
      <c r="I734" s="17"/>
      <c r="T734" s="140"/>
      <c r="U734" s="141"/>
      <c r="V734" s="141"/>
      <c r="W734" s="141"/>
      <c r="X734" s="141"/>
      <c r="Y734" s="141"/>
      <c r="Z734" s="141"/>
      <c r="AA734" s="141"/>
      <c r="AB734" s="141"/>
      <c r="AC734" s="142"/>
    </row>
    <row r="735" spans="1:29">
      <c r="A735" s="1">
        <v>734</v>
      </c>
      <c r="F735" s="16"/>
      <c r="G735" s="17"/>
      <c r="H735" s="17"/>
      <c r="I735" s="17"/>
      <c r="T735" s="140"/>
      <c r="U735" s="141"/>
      <c r="V735" s="141"/>
      <c r="W735" s="141"/>
      <c r="X735" s="141"/>
      <c r="Y735" s="141"/>
      <c r="Z735" s="141"/>
      <c r="AA735" s="141"/>
      <c r="AB735" s="141"/>
      <c r="AC735" s="142"/>
    </row>
    <row r="736" spans="1:29">
      <c r="A736" s="1">
        <v>735</v>
      </c>
      <c r="F736" s="16"/>
      <c r="G736" s="17"/>
      <c r="H736" s="17"/>
      <c r="I736" s="17"/>
      <c r="T736" s="140"/>
      <c r="U736" s="141"/>
      <c r="V736" s="141"/>
      <c r="W736" s="141"/>
      <c r="X736" s="141"/>
      <c r="Y736" s="141"/>
      <c r="Z736" s="141"/>
      <c r="AA736" s="141"/>
      <c r="AB736" s="141"/>
      <c r="AC736" s="142"/>
    </row>
    <row r="737" spans="1:29">
      <c r="A737" s="1">
        <v>736</v>
      </c>
      <c r="F737" s="16"/>
      <c r="G737" s="17"/>
      <c r="H737" s="17"/>
      <c r="I737" s="17"/>
      <c r="T737" s="140"/>
      <c r="U737" s="141"/>
      <c r="V737" s="141"/>
      <c r="W737" s="141"/>
      <c r="X737" s="141"/>
      <c r="Y737" s="141"/>
      <c r="Z737" s="141"/>
      <c r="AA737" s="141"/>
      <c r="AB737" s="141"/>
      <c r="AC737" s="142"/>
    </row>
    <row r="738" spans="1:29">
      <c r="A738" s="1">
        <v>737</v>
      </c>
      <c r="F738" s="16"/>
      <c r="G738" s="17"/>
      <c r="H738" s="17"/>
      <c r="I738" s="17"/>
      <c r="T738" s="140"/>
      <c r="U738" s="141"/>
      <c r="V738" s="141"/>
      <c r="W738" s="141"/>
      <c r="X738" s="141"/>
      <c r="Y738" s="141"/>
      <c r="Z738" s="141"/>
      <c r="AA738" s="141"/>
      <c r="AB738" s="141"/>
      <c r="AC738" s="142"/>
    </row>
    <row r="739" spans="1:29">
      <c r="A739" s="1">
        <v>738</v>
      </c>
      <c r="F739" s="16"/>
      <c r="G739" s="17"/>
      <c r="H739" s="17"/>
      <c r="I739" s="17"/>
      <c r="T739" s="140"/>
      <c r="U739" s="141"/>
      <c r="V739" s="141"/>
      <c r="W739" s="141"/>
      <c r="X739" s="141"/>
      <c r="Y739" s="141"/>
      <c r="Z739" s="141"/>
      <c r="AA739" s="141"/>
      <c r="AB739" s="141"/>
      <c r="AC739" s="142"/>
    </row>
    <row r="740" spans="1:29">
      <c r="A740" s="1">
        <v>739</v>
      </c>
      <c r="F740" s="16"/>
      <c r="G740" s="17"/>
      <c r="H740" s="17"/>
      <c r="I740" s="17"/>
      <c r="T740" s="140"/>
      <c r="U740" s="141"/>
      <c r="V740" s="141"/>
      <c r="W740" s="141"/>
      <c r="X740" s="141"/>
      <c r="Y740" s="141"/>
      <c r="Z740" s="141"/>
      <c r="AA740" s="141"/>
      <c r="AB740" s="141"/>
      <c r="AC740" s="142"/>
    </row>
    <row r="741" spans="1:29">
      <c r="A741" s="1">
        <v>740</v>
      </c>
      <c r="F741" s="16"/>
      <c r="G741" s="17"/>
      <c r="H741" s="17"/>
      <c r="I741" s="17"/>
      <c r="T741" s="140"/>
      <c r="U741" s="141"/>
      <c r="V741" s="141"/>
      <c r="W741" s="141"/>
      <c r="X741" s="141"/>
      <c r="Y741" s="141"/>
      <c r="Z741" s="141"/>
      <c r="AA741" s="141"/>
      <c r="AB741" s="141"/>
      <c r="AC741" s="142"/>
    </row>
    <row r="742" spans="1:29">
      <c r="A742" s="1">
        <v>741</v>
      </c>
      <c r="F742" s="16"/>
      <c r="G742" s="17"/>
      <c r="H742" s="17"/>
      <c r="I742" s="17"/>
      <c r="T742" s="140"/>
      <c r="U742" s="141"/>
      <c r="V742" s="141"/>
      <c r="W742" s="141"/>
      <c r="X742" s="141"/>
      <c r="Y742" s="141"/>
      <c r="Z742" s="141"/>
      <c r="AA742" s="141"/>
      <c r="AB742" s="141"/>
      <c r="AC742" s="142"/>
    </row>
    <row r="743" spans="1:29">
      <c r="A743" s="1">
        <v>742</v>
      </c>
      <c r="F743" s="16"/>
      <c r="G743" s="17"/>
      <c r="H743" s="17"/>
      <c r="I743" s="17"/>
      <c r="T743" s="140"/>
      <c r="U743" s="141"/>
      <c r="V743" s="141"/>
      <c r="W743" s="141"/>
      <c r="X743" s="141"/>
      <c r="Y743" s="141"/>
      <c r="Z743" s="141"/>
      <c r="AA743" s="141"/>
      <c r="AB743" s="141"/>
      <c r="AC743" s="142"/>
    </row>
    <row r="744" spans="1:29">
      <c r="A744" s="1">
        <v>743</v>
      </c>
      <c r="F744" s="16"/>
      <c r="G744" s="17"/>
      <c r="H744" s="17"/>
      <c r="I744" s="17"/>
      <c r="T744" s="140"/>
      <c r="U744" s="141"/>
      <c r="V744" s="141"/>
      <c r="W744" s="141"/>
      <c r="X744" s="141"/>
      <c r="Y744" s="141"/>
      <c r="Z744" s="141"/>
      <c r="AA744" s="141"/>
      <c r="AB744" s="141"/>
      <c r="AC744" s="142"/>
    </row>
    <row r="745" spans="1:29">
      <c r="A745" s="1">
        <v>744</v>
      </c>
      <c r="F745" s="16"/>
      <c r="G745" s="17"/>
      <c r="H745" s="17"/>
      <c r="I745" s="17"/>
      <c r="T745" s="140"/>
      <c r="U745" s="141"/>
      <c r="V745" s="141"/>
      <c r="W745" s="141"/>
      <c r="X745" s="141"/>
      <c r="Y745" s="141"/>
      <c r="Z745" s="141"/>
      <c r="AA745" s="141"/>
      <c r="AB745" s="141"/>
      <c r="AC745" s="142"/>
    </row>
    <row r="746" spans="1:29">
      <c r="A746" s="1">
        <v>745</v>
      </c>
      <c r="F746" s="16"/>
      <c r="G746" s="17"/>
      <c r="H746" s="17"/>
      <c r="I746" s="17"/>
      <c r="T746" s="140"/>
      <c r="U746" s="141"/>
      <c r="V746" s="141"/>
      <c r="W746" s="141"/>
      <c r="X746" s="141"/>
      <c r="Y746" s="141"/>
      <c r="Z746" s="141"/>
      <c r="AA746" s="141"/>
      <c r="AB746" s="141"/>
      <c r="AC746" s="142"/>
    </row>
    <row r="747" spans="1:29">
      <c r="A747" s="1">
        <v>746</v>
      </c>
      <c r="F747" s="16"/>
      <c r="G747" s="17"/>
      <c r="H747" s="17"/>
      <c r="I747" s="17"/>
      <c r="T747" s="140"/>
      <c r="U747" s="141"/>
      <c r="V747" s="141"/>
      <c r="W747" s="141"/>
      <c r="X747" s="141"/>
      <c r="Y747" s="141"/>
      <c r="Z747" s="141"/>
      <c r="AA747" s="141"/>
      <c r="AB747" s="141"/>
      <c r="AC747" s="142"/>
    </row>
    <row r="748" spans="1:29">
      <c r="A748" s="1">
        <v>747</v>
      </c>
      <c r="F748" s="16"/>
      <c r="G748" s="17"/>
      <c r="H748" s="17"/>
      <c r="I748" s="17"/>
      <c r="T748" s="140"/>
      <c r="U748" s="141"/>
      <c r="V748" s="141"/>
      <c r="W748" s="141"/>
      <c r="X748" s="141"/>
      <c r="Y748" s="141"/>
      <c r="Z748" s="141"/>
      <c r="AA748" s="141"/>
      <c r="AB748" s="141"/>
      <c r="AC748" s="142"/>
    </row>
    <row r="749" spans="1:29">
      <c r="A749" s="1">
        <v>748</v>
      </c>
      <c r="F749" s="16"/>
      <c r="G749" s="17"/>
      <c r="H749" s="17"/>
      <c r="I749" s="17"/>
      <c r="T749" s="140"/>
      <c r="U749" s="141"/>
      <c r="V749" s="141"/>
      <c r="W749" s="141"/>
      <c r="X749" s="141"/>
      <c r="Y749" s="141"/>
      <c r="Z749" s="141"/>
      <c r="AA749" s="141"/>
      <c r="AB749" s="141"/>
      <c r="AC749" s="142"/>
    </row>
    <row r="750" spans="1:29">
      <c r="A750" s="1">
        <v>749</v>
      </c>
      <c r="F750" s="16"/>
      <c r="G750" s="17"/>
      <c r="H750" s="17"/>
      <c r="I750" s="17"/>
      <c r="T750" s="140"/>
      <c r="U750" s="141"/>
      <c r="V750" s="141"/>
      <c r="W750" s="141"/>
      <c r="X750" s="141"/>
      <c r="Y750" s="141"/>
      <c r="Z750" s="141"/>
      <c r="AA750" s="141"/>
      <c r="AB750" s="141"/>
      <c r="AC750" s="142"/>
    </row>
    <row r="751" spans="1:29">
      <c r="A751" s="1">
        <v>750</v>
      </c>
      <c r="F751" s="16"/>
      <c r="G751" s="17"/>
      <c r="H751" s="17"/>
      <c r="I751" s="17"/>
      <c r="T751" s="140"/>
      <c r="U751" s="141"/>
      <c r="V751" s="141"/>
      <c r="W751" s="141"/>
      <c r="X751" s="141"/>
      <c r="Y751" s="141"/>
      <c r="Z751" s="141"/>
      <c r="AA751" s="141"/>
      <c r="AB751" s="141"/>
      <c r="AC751" s="142"/>
    </row>
    <row r="752" spans="1:29">
      <c r="A752" s="1">
        <v>751</v>
      </c>
      <c r="F752" s="16"/>
      <c r="G752" s="17"/>
      <c r="H752" s="17"/>
      <c r="I752" s="17"/>
      <c r="T752" s="140"/>
      <c r="U752" s="141"/>
      <c r="V752" s="141"/>
      <c r="W752" s="141"/>
      <c r="X752" s="141"/>
      <c r="Y752" s="141"/>
      <c r="Z752" s="141"/>
      <c r="AA752" s="141"/>
      <c r="AB752" s="141"/>
      <c r="AC752" s="142"/>
    </row>
    <row r="753" spans="1:29">
      <c r="A753" s="1">
        <v>752</v>
      </c>
      <c r="F753" s="16"/>
      <c r="G753" s="17"/>
      <c r="H753" s="17"/>
      <c r="I753" s="17"/>
      <c r="T753" s="140"/>
      <c r="U753" s="141"/>
      <c r="V753" s="141"/>
      <c r="W753" s="141"/>
      <c r="X753" s="141"/>
      <c r="Y753" s="141"/>
      <c r="Z753" s="141"/>
      <c r="AA753" s="141"/>
      <c r="AB753" s="141"/>
      <c r="AC753" s="142"/>
    </row>
    <row r="754" spans="1:29">
      <c r="A754" s="1">
        <v>753</v>
      </c>
      <c r="F754" s="16"/>
      <c r="G754" s="17"/>
      <c r="H754" s="17"/>
      <c r="I754" s="17"/>
      <c r="T754" s="140"/>
      <c r="U754" s="141"/>
      <c r="V754" s="141"/>
      <c r="W754" s="141"/>
      <c r="X754" s="141"/>
      <c r="Y754" s="141"/>
      <c r="Z754" s="141"/>
      <c r="AA754" s="141"/>
      <c r="AB754" s="141"/>
      <c r="AC754" s="142"/>
    </row>
    <row r="755" spans="1:29">
      <c r="A755" s="1">
        <v>754</v>
      </c>
      <c r="F755" s="16"/>
      <c r="G755" s="17"/>
      <c r="H755" s="17"/>
      <c r="I755" s="17"/>
      <c r="T755" s="140"/>
      <c r="U755" s="141"/>
      <c r="V755" s="141"/>
      <c r="W755" s="141"/>
      <c r="X755" s="141"/>
      <c r="Y755" s="141"/>
      <c r="Z755" s="141"/>
      <c r="AA755" s="141"/>
      <c r="AB755" s="141"/>
      <c r="AC755" s="142"/>
    </row>
    <row r="756" spans="1:29">
      <c r="A756" s="1">
        <v>755</v>
      </c>
      <c r="F756" s="16"/>
      <c r="G756" s="17"/>
      <c r="H756" s="17"/>
      <c r="I756" s="17"/>
      <c r="T756" s="140"/>
      <c r="U756" s="141"/>
      <c r="V756" s="141"/>
      <c r="W756" s="141"/>
      <c r="X756" s="141"/>
      <c r="Y756" s="141"/>
      <c r="Z756" s="141"/>
      <c r="AA756" s="141"/>
      <c r="AB756" s="141"/>
      <c r="AC756" s="142"/>
    </row>
    <row r="757" spans="1:29">
      <c r="A757" s="1">
        <v>756</v>
      </c>
      <c r="F757" s="16"/>
      <c r="G757" s="17"/>
      <c r="H757" s="17"/>
      <c r="I757" s="17"/>
      <c r="T757" s="140"/>
      <c r="U757" s="141"/>
      <c r="V757" s="141"/>
      <c r="W757" s="141"/>
      <c r="X757" s="141"/>
      <c r="Y757" s="141"/>
      <c r="Z757" s="141"/>
      <c r="AA757" s="141"/>
      <c r="AB757" s="141"/>
      <c r="AC757" s="142"/>
    </row>
    <row r="758" spans="1:29">
      <c r="A758" s="1">
        <v>757</v>
      </c>
      <c r="F758" s="16"/>
      <c r="G758" s="17"/>
      <c r="H758" s="17"/>
      <c r="I758" s="17"/>
      <c r="T758" s="140"/>
      <c r="U758" s="141"/>
      <c r="V758" s="141"/>
      <c r="W758" s="141"/>
      <c r="X758" s="141"/>
      <c r="Y758" s="141"/>
      <c r="Z758" s="141"/>
      <c r="AA758" s="141"/>
      <c r="AB758" s="141"/>
      <c r="AC758" s="142"/>
    </row>
    <row r="759" spans="1:29">
      <c r="A759" s="1">
        <v>758</v>
      </c>
      <c r="F759" s="16"/>
      <c r="G759" s="17"/>
      <c r="H759" s="17"/>
      <c r="I759" s="17"/>
      <c r="T759" s="140"/>
      <c r="U759" s="141"/>
      <c r="V759" s="141"/>
      <c r="W759" s="141"/>
      <c r="X759" s="141"/>
      <c r="Y759" s="141"/>
      <c r="Z759" s="141"/>
      <c r="AA759" s="141"/>
      <c r="AB759" s="141"/>
      <c r="AC759" s="142"/>
    </row>
    <row r="760" spans="1:29">
      <c r="A760" s="1">
        <v>759</v>
      </c>
      <c r="F760" s="16"/>
      <c r="G760" s="17"/>
      <c r="H760" s="17"/>
      <c r="I760" s="17"/>
      <c r="T760" s="140"/>
      <c r="U760" s="141"/>
      <c r="V760" s="141"/>
      <c r="W760" s="141"/>
      <c r="X760" s="141"/>
      <c r="Y760" s="141"/>
      <c r="Z760" s="141"/>
      <c r="AA760" s="141"/>
      <c r="AB760" s="141"/>
      <c r="AC760" s="142"/>
    </row>
    <row r="761" spans="1:29">
      <c r="A761" s="1">
        <v>760</v>
      </c>
      <c r="F761" s="16"/>
      <c r="G761" s="17"/>
      <c r="H761" s="17"/>
      <c r="I761" s="17"/>
      <c r="T761" s="140"/>
      <c r="U761" s="141"/>
      <c r="V761" s="141"/>
      <c r="W761" s="141"/>
      <c r="X761" s="141"/>
      <c r="Y761" s="141"/>
      <c r="Z761" s="141"/>
      <c r="AA761" s="141"/>
      <c r="AB761" s="141"/>
      <c r="AC761" s="142"/>
    </row>
    <row r="762" spans="1:29">
      <c r="A762" s="1">
        <v>761</v>
      </c>
      <c r="F762" s="16"/>
      <c r="G762" s="17"/>
      <c r="H762" s="17"/>
      <c r="I762" s="17"/>
      <c r="T762" s="140"/>
      <c r="U762" s="141"/>
      <c r="V762" s="141"/>
      <c r="W762" s="141"/>
      <c r="X762" s="141"/>
      <c r="Y762" s="141"/>
      <c r="Z762" s="141"/>
      <c r="AA762" s="141"/>
      <c r="AB762" s="141"/>
      <c r="AC762" s="142"/>
    </row>
    <row r="763" spans="1:29">
      <c r="A763" s="1">
        <v>762</v>
      </c>
      <c r="F763" s="16"/>
      <c r="G763" s="17"/>
      <c r="H763" s="17"/>
      <c r="I763" s="17"/>
      <c r="T763" s="140"/>
      <c r="U763" s="141"/>
      <c r="V763" s="141"/>
      <c r="W763" s="141"/>
      <c r="X763" s="141"/>
      <c r="Y763" s="141"/>
      <c r="Z763" s="141"/>
      <c r="AA763" s="141"/>
      <c r="AB763" s="141"/>
      <c r="AC763" s="142"/>
    </row>
    <row r="764" spans="1:29">
      <c r="A764" s="1">
        <v>763</v>
      </c>
      <c r="F764" s="16"/>
      <c r="G764" s="17"/>
      <c r="H764" s="17"/>
      <c r="I764" s="17"/>
      <c r="T764" s="140"/>
      <c r="U764" s="141"/>
      <c r="V764" s="141"/>
      <c r="W764" s="141"/>
      <c r="X764" s="141"/>
      <c r="Y764" s="141"/>
      <c r="Z764" s="141"/>
      <c r="AA764" s="141"/>
      <c r="AB764" s="141"/>
      <c r="AC764" s="142"/>
    </row>
    <row r="765" spans="1:29">
      <c r="A765" s="1">
        <v>764</v>
      </c>
      <c r="F765" s="16"/>
      <c r="G765" s="17"/>
      <c r="H765" s="17"/>
      <c r="I765" s="17"/>
      <c r="T765" s="140"/>
      <c r="U765" s="141"/>
      <c r="V765" s="141"/>
      <c r="W765" s="141"/>
      <c r="X765" s="141"/>
      <c r="Y765" s="141"/>
      <c r="Z765" s="141"/>
      <c r="AA765" s="141"/>
      <c r="AB765" s="141"/>
      <c r="AC765" s="142"/>
    </row>
    <row r="766" spans="1:29">
      <c r="A766" s="1">
        <v>765</v>
      </c>
      <c r="F766" s="16"/>
      <c r="G766" s="17"/>
      <c r="H766" s="17"/>
      <c r="I766" s="17"/>
      <c r="T766" s="140"/>
      <c r="U766" s="141"/>
      <c r="V766" s="141"/>
      <c r="W766" s="141"/>
      <c r="X766" s="141"/>
      <c r="Y766" s="141"/>
      <c r="Z766" s="141"/>
      <c r="AA766" s="141"/>
      <c r="AB766" s="141"/>
      <c r="AC766" s="142"/>
    </row>
    <row r="767" spans="1:29">
      <c r="A767" s="1">
        <v>766</v>
      </c>
      <c r="F767" s="16"/>
      <c r="G767" s="17"/>
      <c r="H767" s="17"/>
      <c r="I767" s="17"/>
      <c r="T767" s="140"/>
      <c r="U767" s="141"/>
      <c r="V767" s="141"/>
      <c r="W767" s="141"/>
      <c r="X767" s="141"/>
      <c r="Y767" s="141"/>
      <c r="Z767" s="141"/>
      <c r="AA767" s="141"/>
      <c r="AB767" s="141"/>
      <c r="AC767" s="142"/>
    </row>
    <row r="768" spans="1:29">
      <c r="A768" s="1">
        <v>767</v>
      </c>
      <c r="F768" s="16"/>
      <c r="G768" s="17"/>
      <c r="H768" s="17"/>
      <c r="I768" s="17"/>
      <c r="T768" s="140"/>
      <c r="U768" s="141"/>
      <c r="V768" s="141"/>
      <c r="W768" s="141"/>
      <c r="X768" s="141"/>
      <c r="Y768" s="141"/>
      <c r="Z768" s="141"/>
      <c r="AA768" s="141"/>
      <c r="AB768" s="141"/>
      <c r="AC768" s="142"/>
    </row>
    <row r="769" spans="1:29">
      <c r="A769" s="1">
        <v>768</v>
      </c>
      <c r="F769" s="16"/>
      <c r="G769" s="17"/>
      <c r="H769" s="17"/>
      <c r="I769" s="17"/>
      <c r="T769" s="140"/>
      <c r="U769" s="141"/>
      <c r="V769" s="141"/>
      <c r="W769" s="141"/>
      <c r="X769" s="141"/>
      <c r="Y769" s="141"/>
      <c r="Z769" s="141"/>
      <c r="AA769" s="141"/>
      <c r="AB769" s="141"/>
      <c r="AC769" s="142"/>
    </row>
    <row r="770" spans="1:29">
      <c r="A770" s="1">
        <v>769</v>
      </c>
      <c r="F770" s="16"/>
      <c r="G770" s="17"/>
      <c r="H770" s="17"/>
      <c r="I770" s="17"/>
      <c r="T770" s="140"/>
      <c r="U770" s="141"/>
      <c r="V770" s="141"/>
      <c r="W770" s="141"/>
      <c r="X770" s="141"/>
      <c r="Y770" s="141"/>
      <c r="Z770" s="141"/>
      <c r="AA770" s="141"/>
      <c r="AB770" s="141"/>
      <c r="AC770" s="142"/>
    </row>
    <row r="771" spans="1:29">
      <c r="A771" s="1">
        <v>770</v>
      </c>
      <c r="F771" s="16"/>
      <c r="G771" s="17"/>
      <c r="H771" s="17"/>
      <c r="I771" s="17"/>
      <c r="T771" s="140"/>
      <c r="U771" s="141"/>
      <c r="V771" s="141"/>
      <c r="W771" s="141"/>
      <c r="X771" s="141"/>
      <c r="Y771" s="141"/>
      <c r="Z771" s="141"/>
      <c r="AA771" s="141"/>
      <c r="AB771" s="141"/>
      <c r="AC771" s="142"/>
    </row>
    <row r="772" spans="1:29">
      <c r="A772" s="1">
        <v>771</v>
      </c>
      <c r="F772" s="16"/>
      <c r="G772" s="17"/>
      <c r="H772" s="17"/>
      <c r="I772" s="17"/>
      <c r="T772" s="140"/>
      <c r="U772" s="141"/>
      <c r="V772" s="141"/>
      <c r="W772" s="141"/>
      <c r="X772" s="141"/>
      <c r="Y772" s="141"/>
      <c r="Z772" s="141"/>
      <c r="AA772" s="141"/>
      <c r="AB772" s="141"/>
      <c r="AC772" s="142"/>
    </row>
    <row r="773" spans="1:29">
      <c r="A773" s="1">
        <v>772</v>
      </c>
      <c r="F773" s="16"/>
      <c r="G773" s="17"/>
      <c r="H773" s="17"/>
      <c r="I773" s="17"/>
      <c r="T773" s="140"/>
      <c r="U773" s="141"/>
      <c r="V773" s="141"/>
      <c r="W773" s="141"/>
      <c r="X773" s="141"/>
      <c r="Y773" s="141"/>
      <c r="Z773" s="141"/>
      <c r="AA773" s="141"/>
      <c r="AB773" s="141"/>
      <c r="AC773" s="142"/>
    </row>
    <row r="774" spans="1:29">
      <c r="A774" s="1">
        <v>773</v>
      </c>
      <c r="F774" s="16"/>
      <c r="G774" s="17"/>
      <c r="H774" s="17"/>
      <c r="I774" s="17"/>
      <c r="T774" s="140"/>
      <c r="U774" s="141"/>
      <c r="V774" s="141"/>
      <c r="W774" s="141"/>
      <c r="X774" s="141"/>
      <c r="Y774" s="141"/>
      <c r="Z774" s="141"/>
      <c r="AA774" s="141"/>
      <c r="AB774" s="141"/>
      <c r="AC774" s="142"/>
    </row>
    <row r="775" spans="1:29">
      <c r="A775" s="1">
        <v>774</v>
      </c>
      <c r="F775" s="16"/>
      <c r="G775" s="17"/>
      <c r="H775" s="17"/>
      <c r="I775" s="17"/>
      <c r="T775" s="140"/>
      <c r="U775" s="141"/>
      <c r="V775" s="141"/>
      <c r="W775" s="141"/>
      <c r="X775" s="141"/>
      <c r="Y775" s="141"/>
      <c r="Z775" s="141"/>
      <c r="AA775" s="141"/>
      <c r="AB775" s="141"/>
      <c r="AC775" s="142"/>
    </row>
    <row r="776" spans="1:29">
      <c r="A776" s="1">
        <v>775</v>
      </c>
      <c r="F776" s="16"/>
      <c r="G776" s="17"/>
      <c r="H776" s="17"/>
      <c r="I776" s="17"/>
      <c r="T776" s="140"/>
      <c r="U776" s="141"/>
      <c r="V776" s="141"/>
      <c r="W776" s="141"/>
      <c r="X776" s="141"/>
      <c r="Y776" s="141"/>
      <c r="Z776" s="141"/>
      <c r="AA776" s="141"/>
      <c r="AB776" s="141"/>
      <c r="AC776" s="142"/>
    </row>
    <row r="777" spans="1:29">
      <c r="A777" s="1">
        <v>776</v>
      </c>
      <c r="F777" s="16"/>
      <c r="G777" s="17"/>
      <c r="H777" s="17"/>
      <c r="I777" s="17"/>
      <c r="T777" s="140"/>
      <c r="U777" s="141"/>
      <c r="V777" s="141"/>
      <c r="W777" s="141"/>
      <c r="X777" s="141"/>
      <c r="Y777" s="141"/>
      <c r="Z777" s="141"/>
      <c r="AA777" s="141"/>
      <c r="AB777" s="141"/>
      <c r="AC777" s="142"/>
    </row>
    <row r="778" spans="1:29">
      <c r="A778" s="1">
        <v>777</v>
      </c>
      <c r="F778" s="16"/>
      <c r="G778" s="17"/>
      <c r="H778" s="17"/>
      <c r="I778" s="17"/>
      <c r="T778" s="140"/>
      <c r="U778" s="141"/>
      <c r="V778" s="141"/>
      <c r="W778" s="141"/>
      <c r="X778" s="141"/>
      <c r="Y778" s="141"/>
      <c r="Z778" s="141"/>
      <c r="AA778" s="141"/>
      <c r="AB778" s="141"/>
      <c r="AC778" s="142"/>
    </row>
    <row r="779" spans="1:29">
      <c r="A779" s="1">
        <v>778</v>
      </c>
      <c r="F779" s="16"/>
      <c r="G779" s="17"/>
      <c r="H779" s="17"/>
      <c r="I779" s="17"/>
      <c r="T779" s="140"/>
      <c r="U779" s="141"/>
      <c r="V779" s="141"/>
      <c r="W779" s="141"/>
      <c r="X779" s="141"/>
      <c r="Y779" s="141"/>
      <c r="Z779" s="141"/>
      <c r="AA779" s="141"/>
      <c r="AB779" s="141"/>
      <c r="AC779" s="142"/>
    </row>
    <row r="780" spans="1:29">
      <c r="A780" s="1">
        <v>779</v>
      </c>
      <c r="F780" s="16"/>
      <c r="G780" s="17"/>
      <c r="H780" s="17"/>
      <c r="I780" s="17"/>
      <c r="T780" s="140"/>
      <c r="U780" s="141"/>
      <c r="V780" s="141"/>
      <c r="W780" s="141"/>
      <c r="X780" s="141"/>
      <c r="Y780" s="141"/>
      <c r="Z780" s="141"/>
      <c r="AA780" s="141"/>
      <c r="AB780" s="141"/>
      <c r="AC780" s="142"/>
    </row>
    <row r="781" spans="1:29">
      <c r="A781" s="1">
        <v>780</v>
      </c>
      <c r="F781" s="16"/>
      <c r="G781" s="17"/>
      <c r="H781" s="17"/>
      <c r="I781" s="17"/>
      <c r="T781" s="140"/>
      <c r="U781" s="141"/>
      <c r="V781" s="141"/>
      <c r="W781" s="141"/>
      <c r="X781" s="141"/>
      <c r="Y781" s="141"/>
      <c r="Z781" s="141"/>
      <c r="AA781" s="141"/>
      <c r="AB781" s="141"/>
      <c r="AC781" s="142"/>
    </row>
    <row r="782" spans="1:29">
      <c r="A782" s="1">
        <v>781</v>
      </c>
      <c r="F782" s="16"/>
      <c r="G782" s="17"/>
      <c r="H782" s="17"/>
      <c r="I782" s="17"/>
      <c r="T782" s="140"/>
      <c r="U782" s="141"/>
      <c r="V782" s="141"/>
      <c r="W782" s="141"/>
      <c r="X782" s="141"/>
      <c r="Y782" s="141"/>
      <c r="Z782" s="141"/>
      <c r="AA782" s="141"/>
      <c r="AB782" s="141"/>
      <c r="AC782" s="142"/>
    </row>
    <row r="783" spans="1:29">
      <c r="A783" s="1">
        <v>782</v>
      </c>
      <c r="F783" s="16"/>
      <c r="G783" s="17"/>
      <c r="H783" s="17"/>
      <c r="I783" s="17"/>
      <c r="T783" s="140"/>
      <c r="U783" s="141"/>
      <c r="V783" s="141"/>
      <c r="W783" s="141"/>
      <c r="X783" s="141"/>
      <c r="Y783" s="141"/>
      <c r="Z783" s="141"/>
      <c r="AA783" s="141"/>
      <c r="AB783" s="141"/>
      <c r="AC783" s="142"/>
    </row>
    <row r="784" spans="1:29">
      <c r="A784" s="1">
        <v>783</v>
      </c>
      <c r="F784" s="16"/>
      <c r="G784" s="17"/>
      <c r="H784" s="17"/>
      <c r="I784" s="17"/>
      <c r="T784" s="140"/>
      <c r="U784" s="141"/>
      <c r="V784" s="141"/>
      <c r="W784" s="141"/>
      <c r="X784" s="141"/>
      <c r="Y784" s="141"/>
      <c r="Z784" s="141"/>
      <c r="AA784" s="141"/>
      <c r="AB784" s="141"/>
      <c r="AC784" s="142"/>
    </row>
    <row r="785" spans="1:29">
      <c r="A785" s="1">
        <v>784</v>
      </c>
      <c r="F785" s="16"/>
      <c r="G785" s="17"/>
      <c r="H785" s="17"/>
      <c r="I785" s="17"/>
      <c r="T785" s="140"/>
      <c r="U785" s="141"/>
      <c r="V785" s="141"/>
      <c r="W785" s="141"/>
      <c r="X785" s="141"/>
      <c r="Y785" s="141"/>
      <c r="Z785" s="141"/>
      <c r="AA785" s="141"/>
      <c r="AB785" s="141"/>
      <c r="AC785" s="142"/>
    </row>
    <row r="786" spans="1:29">
      <c r="A786" s="1">
        <v>785</v>
      </c>
      <c r="F786" s="16"/>
      <c r="G786" s="17"/>
      <c r="H786" s="17"/>
      <c r="I786" s="17"/>
      <c r="T786" s="140"/>
      <c r="U786" s="141"/>
      <c r="V786" s="141"/>
      <c r="W786" s="141"/>
      <c r="X786" s="141"/>
      <c r="Y786" s="141"/>
      <c r="Z786" s="141"/>
      <c r="AA786" s="141"/>
      <c r="AB786" s="141"/>
      <c r="AC786" s="142"/>
    </row>
    <row r="787" spans="1:29">
      <c r="A787" s="1">
        <v>786</v>
      </c>
      <c r="F787" s="16"/>
      <c r="G787" s="17"/>
      <c r="H787" s="17"/>
      <c r="I787" s="17"/>
      <c r="T787" s="140"/>
      <c r="U787" s="141"/>
      <c r="V787" s="141"/>
      <c r="W787" s="141"/>
      <c r="X787" s="141"/>
      <c r="Y787" s="141"/>
      <c r="Z787" s="141"/>
      <c r="AA787" s="141"/>
      <c r="AB787" s="141"/>
      <c r="AC787" s="142"/>
    </row>
    <row r="788" spans="1:29">
      <c r="A788" s="1">
        <v>787</v>
      </c>
      <c r="F788" s="16"/>
      <c r="G788" s="17"/>
      <c r="H788" s="17"/>
      <c r="I788" s="17"/>
      <c r="T788" s="140"/>
      <c r="U788" s="141"/>
      <c r="V788" s="141"/>
      <c r="W788" s="141"/>
      <c r="X788" s="141"/>
      <c r="Y788" s="141"/>
      <c r="Z788" s="141"/>
      <c r="AA788" s="141"/>
      <c r="AB788" s="141"/>
      <c r="AC788" s="142"/>
    </row>
    <row r="789" spans="1:29">
      <c r="A789" s="1">
        <v>788</v>
      </c>
      <c r="F789" s="16"/>
      <c r="G789" s="17"/>
      <c r="H789" s="17"/>
      <c r="I789" s="17"/>
      <c r="T789" s="140"/>
      <c r="U789" s="141"/>
      <c r="V789" s="141"/>
      <c r="W789" s="141"/>
      <c r="X789" s="141"/>
      <c r="Y789" s="141"/>
      <c r="Z789" s="141"/>
      <c r="AA789" s="141"/>
      <c r="AB789" s="141"/>
      <c r="AC789" s="142"/>
    </row>
    <row r="790" spans="1:29">
      <c r="A790" s="1">
        <v>789</v>
      </c>
      <c r="F790" s="16"/>
      <c r="G790" s="17"/>
      <c r="H790" s="17"/>
      <c r="I790" s="17"/>
      <c r="T790" s="140"/>
      <c r="U790" s="141"/>
      <c r="V790" s="141"/>
      <c r="W790" s="141"/>
      <c r="X790" s="141"/>
      <c r="Y790" s="141"/>
      <c r="Z790" s="141"/>
      <c r="AA790" s="141"/>
      <c r="AB790" s="141"/>
      <c r="AC790" s="142"/>
    </row>
    <row r="791" spans="1:29">
      <c r="A791" s="1">
        <v>790</v>
      </c>
      <c r="F791" s="16"/>
      <c r="G791" s="17"/>
      <c r="H791" s="17"/>
      <c r="I791" s="17"/>
      <c r="T791" s="140"/>
      <c r="U791" s="141"/>
      <c r="V791" s="141"/>
      <c r="W791" s="141"/>
      <c r="X791" s="141"/>
      <c r="Y791" s="141"/>
      <c r="Z791" s="141"/>
      <c r="AA791" s="141"/>
      <c r="AB791" s="141"/>
      <c r="AC791" s="142"/>
    </row>
    <row r="792" spans="1:29">
      <c r="A792" s="1">
        <v>791</v>
      </c>
      <c r="F792" s="16"/>
      <c r="G792" s="17"/>
      <c r="H792" s="17"/>
      <c r="I792" s="17"/>
      <c r="T792" s="140"/>
      <c r="U792" s="141"/>
      <c r="V792" s="141"/>
      <c r="W792" s="141"/>
      <c r="X792" s="141"/>
      <c r="Y792" s="141"/>
      <c r="Z792" s="141"/>
      <c r="AA792" s="141"/>
      <c r="AB792" s="141"/>
      <c r="AC792" s="142"/>
    </row>
    <row r="793" spans="1:29">
      <c r="A793" s="1">
        <v>792</v>
      </c>
      <c r="F793" s="16"/>
      <c r="G793" s="17"/>
      <c r="H793" s="17"/>
      <c r="I793" s="17"/>
      <c r="T793" s="140"/>
      <c r="U793" s="141"/>
      <c r="V793" s="141"/>
      <c r="W793" s="141"/>
      <c r="X793" s="141"/>
      <c r="Y793" s="141"/>
      <c r="Z793" s="141"/>
      <c r="AA793" s="141"/>
      <c r="AB793" s="141"/>
      <c r="AC793" s="142"/>
    </row>
    <row r="794" spans="1:29">
      <c r="A794" s="1">
        <v>793</v>
      </c>
      <c r="F794" s="16"/>
      <c r="G794" s="17"/>
      <c r="H794" s="17"/>
      <c r="I794" s="17"/>
      <c r="T794" s="140"/>
      <c r="U794" s="141"/>
      <c r="V794" s="141"/>
      <c r="W794" s="141"/>
      <c r="X794" s="141"/>
      <c r="Y794" s="141"/>
      <c r="Z794" s="141"/>
      <c r="AA794" s="141"/>
      <c r="AB794" s="141"/>
      <c r="AC794" s="142"/>
    </row>
    <row r="795" spans="1:29">
      <c r="A795" s="1">
        <v>794</v>
      </c>
      <c r="F795" s="16"/>
      <c r="G795" s="17"/>
      <c r="H795" s="17"/>
      <c r="I795" s="17"/>
      <c r="T795" s="140"/>
      <c r="U795" s="141"/>
      <c r="V795" s="141"/>
      <c r="W795" s="141"/>
      <c r="X795" s="141"/>
      <c r="Y795" s="141"/>
      <c r="Z795" s="141"/>
      <c r="AA795" s="141"/>
      <c r="AB795" s="141"/>
      <c r="AC795" s="142"/>
    </row>
    <row r="796" spans="1:29">
      <c r="A796" s="1">
        <v>795</v>
      </c>
      <c r="F796" s="16"/>
      <c r="G796" s="17"/>
      <c r="H796" s="17"/>
      <c r="I796" s="17"/>
      <c r="T796" s="140"/>
      <c r="U796" s="141"/>
      <c r="V796" s="141"/>
      <c r="W796" s="141"/>
      <c r="X796" s="141"/>
      <c r="Y796" s="141"/>
      <c r="Z796" s="141"/>
      <c r="AA796" s="141"/>
      <c r="AB796" s="141"/>
      <c r="AC796" s="142"/>
    </row>
    <row r="797" spans="1:29">
      <c r="A797" s="1">
        <v>796</v>
      </c>
      <c r="F797" s="16"/>
      <c r="G797" s="17"/>
      <c r="H797" s="17"/>
      <c r="I797" s="17"/>
      <c r="T797" s="140"/>
      <c r="U797" s="141"/>
      <c r="V797" s="141"/>
      <c r="W797" s="141"/>
      <c r="X797" s="141"/>
      <c r="Y797" s="141"/>
      <c r="Z797" s="141"/>
      <c r="AA797" s="141"/>
      <c r="AB797" s="141"/>
      <c r="AC797" s="142"/>
    </row>
    <row r="798" spans="1:29">
      <c r="A798" s="1">
        <v>797</v>
      </c>
      <c r="F798" s="16"/>
      <c r="G798" s="17"/>
      <c r="H798" s="17"/>
      <c r="I798" s="17"/>
      <c r="T798" s="140"/>
      <c r="U798" s="141"/>
      <c r="V798" s="141"/>
      <c r="W798" s="141"/>
      <c r="X798" s="141"/>
      <c r="Y798" s="141"/>
      <c r="Z798" s="141"/>
      <c r="AA798" s="141"/>
      <c r="AB798" s="141"/>
      <c r="AC798" s="142"/>
    </row>
    <row r="799" spans="1:29">
      <c r="A799" s="1">
        <v>798</v>
      </c>
      <c r="F799" s="16"/>
      <c r="G799" s="17"/>
      <c r="H799" s="17"/>
      <c r="I799" s="17"/>
      <c r="T799" s="140"/>
      <c r="U799" s="141"/>
      <c r="V799" s="141"/>
      <c r="W799" s="141"/>
      <c r="X799" s="141"/>
      <c r="Y799" s="141"/>
      <c r="Z799" s="141"/>
      <c r="AA799" s="141"/>
      <c r="AB799" s="141"/>
      <c r="AC799" s="142"/>
    </row>
    <row r="800" spans="1:29">
      <c r="A800" s="1">
        <v>799</v>
      </c>
      <c r="F800" s="16"/>
      <c r="G800" s="17"/>
      <c r="H800" s="17"/>
      <c r="I800" s="17"/>
      <c r="T800" s="140"/>
      <c r="U800" s="141"/>
      <c r="V800" s="141"/>
      <c r="W800" s="141"/>
      <c r="X800" s="141"/>
      <c r="Y800" s="141"/>
      <c r="Z800" s="141"/>
      <c r="AA800" s="141"/>
      <c r="AB800" s="141"/>
      <c r="AC800" s="142"/>
    </row>
    <row r="801" spans="1:29">
      <c r="A801" s="1">
        <v>800</v>
      </c>
      <c r="F801" s="16"/>
      <c r="G801" s="17"/>
      <c r="H801" s="17"/>
      <c r="I801" s="17"/>
      <c r="T801" s="140"/>
      <c r="U801" s="141"/>
      <c r="V801" s="141"/>
      <c r="W801" s="141"/>
      <c r="X801" s="141"/>
      <c r="Y801" s="141"/>
      <c r="Z801" s="141"/>
      <c r="AA801" s="141"/>
      <c r="AB801" s="141"/>
      <c r="AC801" s="142"/>
    </row>
    <row r="802" spans="1:29">
      <c r="A802" s="1">
        <v>801</v>
      </c>
      <c r="F802" s="16"/>
      <c r="G802" s="17"/>
      <c r="H802" s="17"/>
      <c r="I802" s="17"/>
      <c r="T802" s="140"/>
      <c r="U802" s="141"/>
      <c r="V802" s="141"/>
      <c r="W802" s="141"/>
      <c r="X802" s="141"/>
      <c r="Y802" s="141"/>
      <c r="Z802" s="141"/>
      <c r="AA802" s="141"/>
      <c r="AB802" s="141"/>
      <c r="AC802" s="142"/>
    </row>
    <row r="803" spans="1:29">
      <c r="A803" s="1">
        <v>802</v>
      </c>
      <c r="F803" s="16"/>
      <c r="G803" s="17"/>
      <c r="H803" s="17"/>
      <c r="I803" s="17"/>
      <c r="T803" s="140"/>
      <c r="U803" s="141"/>
      <c r="V803" s="141"/>
      <c r="W803" s="141"/>
      <c r="X803" s="141"/>
      <c r="Y803" s="141"/>
      <c r="Z803" s="141"/>
      <c r="AA803" s="141"/>
      <c r="AB803" s="141"/>
      <c r="AC803" s="142"/>
    </row>
    <row r="804" spans="1:29">
      <c r="A804" s="1">
        <v>803</v>
      </c>
      <c r="F804" s="16"/>
      <c r="G804" s="17"/>
      <c r="H804" s="17"/>
      <c r="I804" s="17"/>
      <c r="T804" s="140"/>
      <c r="U804" s="141"/>
      <c r="V804" s="141"/>
      <c r="W804" s="141"/>
      <c r="X804" s="141"/>
      <c r="Y804" s="141"/>
      <c r="Z804" s="141"/>
      <c r="AA804" s="141"/>
      <c r="AB804" s="141"/>
      <c r="AC804" s="142"/>
    </row>
    <row r="805" spans="1:29">
      <c r="A805" s="1">
        <v>804</v>
      </c>
      <c r="F805" s="16"/>
      <c r="G805" s="17"/>
      <c r="H805" s="17"/>
      <c r="I805" s="17"/>
      <c r="T805" s="140"/>
      <c r="U805" s="141"/>
      <c r="V805" s="141"/>
      <c r="W805" s="141"/>
      <c r="X805" s="141"/>
      <c r="Y805" s="141"/>
      <c r="Z805" s="141"/>
      <c r="AA805" s="141"/>
      <c r="AB805" s="141"/>
      <c r="AC805" s="142"/>
    </row>
    <row r="806" spans="1:29">
      <c r="A806" s="1">
        <v>805</v>
      </c>
      <c r="F806" s="16"/>
      <c r="G806" s="17"/>
      <c r="H806" s="17"/>
      <c r="I806" s="17"/>
      <c r="T806" s="140"/>
      <c r="U806" s="141"/>
      <c r="V806" s="141"/>
      <c r="W806" s="141"/>
      <c r="X806" s="141"/>
      <c r="Y806" s="141"/>
      <c r="Z806" s="141"/>
      <c r="AA806" s="141"/>
      <c r="AB806" s="141"/>
      <c r="AC806" s="142"/>
    </row>
    <row r="807" spans="1:29">
      <c r="A807" s="1">
        <v>806</v>
      </c>
      <c r="F807" s="16"/>
      <c r="G807" s="17"/>
      <c r="H807" s="17"/>
      <c r="I807" s="17"/>
      <c r="T807" s="140"/>
      <c r="U807" s="141"/>
      <c r="V807" s="141"/>
      <c r="W807" s="141"/>
      <c r="X807" s="141"/>
      <c r="Y807" s="141"/>
      <c r="Z807" s="141"/>
      <c r="AA807" s="141"/>
      <c r="AB807" s="141"/>
      <c r="AC807" s="142"/>
    </row>
    <row r="808" spans="1:29">
      <c r="A808" s="1">
        <v>807</v>
      </c>
      <c r="F808" s="16"/>
      <c r="G808" s="17"/>
      <c r="H808" s="17"/>
      <c r="I808" s="17"/>
      <c r="T808" s="140"/>
      <c r="U808" s="141"/>
      <c r="V808" s="141"/>
      <c r="W808" s="141"/>
      <c r="X808" s="141"/>
      <c r="Y808" s="141"/>
      <c r="Z808" s="141"/>
      <c r="AA808" s="141"/>
      <c r="AB808" s="141"/>
      <c r="AC808" s="142"/>
    </row>
    <row r="809" spans="1:29">
      <c r="A809" s="1">
        <v>808</v>
      </c>
      <c r="F809" s="16"/>
      <c r="G809" s="17"/>
      <c r="H809" s="17"/>
      <c r="I809" s="17"/>
      <c r="T809" s="140"/>
      <c r="U809" s="141"/>
      <c r="V809" s="141"/>
      <c r="W809" s="141"/>
      <c r="X809" s="141"/>
      <c r="Y809" s="141"/>
      <c r="Z809" s="141"/>
      <c r="AA809" s="141"/>
      <c r="AB809" s="141"/>
      <c r="AC809" s="142"/>
    </row>
    <row r="810" spans="1:29">
      <c r="A810" s="1">
        <v>809</v>
      </c>
      <c r="F810" s="16"/>
      <c r="G810" s="17"/>
      <c r="H810" s="17"/>
      <c r="I810" s="17"/>
      <c r="T810" s="140"/>
      <c r="U810" s="141"/>
      <c r="V810" s="141"/>
      <c r="W810" s="141"/>
      <c r="X810" s="141"/>
      <c r="Y810" s="141"/>
      <c r="Z810" s="141"/>
      <c r="AA810" s="141"/>
      <c r="AB810" s="141"/>
      <c r="AC810" s="142"/>
    </row>
    <row r="811" spans="1:29">
      <c r="A811" s="1">
        <v>810</v>
      </c>
      <c r="F811" s="16"/>
      <c r="G811" s="17"/>
      <c r="H811" s="17"/>
      <c r="I811" s="17"/>
      <c r="T811" s="140"/>
      <c r="U811" s="141"/>
      <c r="V811" s="141"/>
      <c r="W811" s="141"/>
      <c r="X811" s="141"/>
      <c r="Y811" s="141"/>
      <c r="Z811" s="141"/>
      <c r="AA811" s="141"/>
      <c r="AB811" s="141"/>
      <c r="AC811" s="142"/>
    </row>
    <row r="812" spans="1:29">
      <c r="A812" s="1">
        <v>811</v>
      </c>
      <c r="F812" s="16"/>
      <c r="G812" s="17"/>
      <c r="H812" s="17"/>
      <c r="I812" s="17"/>
      <c r="T812" s="140"/>
      <c r="U812" s="141"/>
      <c r="V812" s="141"/>
      <c r="W812" s="141"/>
      <c r="X812" s="141"/>
      <c r="Y812" s="141"/>
      <c r="Z812" s="141"/>
      <c r="AA812" s="141"/>
      <c r="AB812" s="141"/>
      <c r="AC812" s="142"/>
    </row>
    <row r="813" spans="1:29">
      <c r="A813" s="1">
        <v>812</v>
      </c>
      <c r="F813" s="16"/>
      <c r="G813" s="17"/>
      <c r="H813" s="17"/>
      <c r="I813" s="17"/>
      <c r="T813" s="140"/>
      <c r="U813" s="141"/>
      <c r="V813" s="141"/>
      <c r="W813" s="141"/>
      <c r="X813" s="141"/>
      <c r="Y813" s="141"/>
      <c r="Z813" s="141"/>
      <c r="AA813" s="141"/>
      <c r="AB813" s="141"/>
      <c r="AC813" s="142"/>
    </row>
    <row r="814" spans="1:29">
      <c r="A814" s="1">
        <v>813</v>
      </c>
      <c r="F814" s="16"/>
      <c r="G814" s="17"/>
      <c r="H814" s="17"/>
      <c r="I814" s="17"/>
      <c r="T814" s="140"/>
      <c r="U814" s="141"/>
      <c r="V814" s="141"/>
      <c r="W814" s="141"/>
      <c r="X814" s="141"/>
      <c r="Y814" s="141"/>
      <c r="Z814" s="141"/>
      <c r="AA814" s="141"/>
      <c r="AB814" s="141"/>
      <c r="AC814" s="142"/>
    </row>
    <row r="815" spans="1:29">
      <c r="A815" s="1">
        <v>814</v>
      </c>
      <c r="F815" s="16"/>
      <c r="G815" s="17"/>
      <c r="H815" s="17"/>
      <c r="I815" s="17"/>
      <c r="T815" s="140"/>
      <c r="U815" s="141"/>
      <c r="V815" s="141"/>
      <c r="W815" s="141"/>
      <c r="X815" s="141"/>
      <c r="Y815" s="141"/>
      <c r="Z815" s="141"/>
      <c r="AA815" s="141"/>
      <c r="AB815" s="141"/>
      <c r="AC815" s="142"/>
    </row>
    <row r="816" spans="1:29">
      <c r="A816" s="1">
        <v>815</v>
      </c>
      <c r="F816" s="16"/>
      <c r="G816" s="17"/>
      <c r="H816" s="17"/>
      <c r="I816" s="17"/>
      <c r="T816" s="140"/>
      <c r="U816" s="141"/>
      <c r="V816" s="141"/>
      <c r="W816" s="141"/>
      <c r="X816" s="141"/>
      <c r="Y816" s="141"/>
      <c r="Z816" s="141"/>
      <c r="AA816" s="141"/>
      <c r="AB816" s="141"/>
      <c r="AC816" s="142"/>
    </row>
    <row r="817" spans="1:29">
      <c r="A817" s="1">
        <v>816</v>
      </c>
      <c r="F817" s="16"/>
      <c r="G817" s="17"/>
      <c r="H817" s="17"/>
      <c r="I817" s="17"/>
      <c r="T817" s="140"/>
      <c r="U817" s="141"/>
      <c r="V817" s="141"/>
      <c r="W817" s="141"/>
      <c r="X817" s="141"/>
      <c r="Y817" s="141"/>
      <c r="Z817" s="141"/>
      <c r="AA817" s="141"/>
      <c r="AB817" s="141"/>
      <c r="AC817" s="142"/>
    </row>
    <row r="818" spans="1:29">
      <c r="A818" s="1">
        <v>817</v>
      </c>
      <c r="F818" s="16"/>
      <c r="G818" s="17"/>
      <c r="H818" s="17"/>
      <c r="I818" s="17"/>
      <c r="T818" s="140"/>
      <c r="U818" s="141"/>
      <c r="V818" s="141"/>
      <c r="W818" s="141"/>
      <c r="X818" s="141"/>
      <c r="Y818" s="141"/>
      <c r="Z818" s="141"/>
      <c r="AA818" s="141"/>
      <c r="AB818" s="141"/>
      <c r="AC818" s="142"/>
    </row>
    <row r="819" spans="1:29">
      <c r="A819" s="1">
        <v>818</v>
      </c>
      <c r="F819" s="16"/>
      <c r="G819" s="17"/>
      <c r="H819" s="17"/>
      <c r="I819" s="17"/>
      <c r="T819" s="140"/>
      <c r="U819" s="141"/>
      <c r="V819" s="141"/>
      <c r="W819" s="141"/>
      <c r="X819" s="141"/>
      <c r="Y819" s="141"/>
      <c r="Z819" s="141"/>
      <c r="AA819" s="141"/>
      <c r="AB819" s="141"/>
      <c r="AC819" s="142"/>
    </row>
    <row r="820" spans="1:29">
      <c r="A820" s="1">
        <v>819</v>
      </c>
      <c r="F820" s="16"/>
      <c r="G820" s="17"/>
      <c r="H820" s="17"/>
      <c r="I820" s="17"/>
      <c r="T820" s="140"/>
      <c r="U820" s="141"/>
      <c r="V820" s="141"/>
      <c r="W820" s="141"/>
      <c r="X820" s="141"/>
      <c r="Y820" s="141"/>
      <c r="Z820" s="141"/>
      <c r="AA820" s="141"/>
      <c r="AB820" s="141"/>
      <c r="AC820" s="142"/>
    </row>
    <row r="821" spans="1:29">
      <c r="A821" s="1">
        <v>820</v>
      </c>
      <c r="F821" s="16"/>
      <c r="G821" s="17"/>
      <c r="H821" s="17"/>
      <c r="I821" s="17"/>
      <c r="T821" s="140"/>
      <c r="U821" s="141"/>
      <c r="V821" s="141"/>
      <c r="W821" s="141"/>
      <c r="X821" s="141"/>
      <c r="Y821" s="141"/>
      <c r="Z821" s="141"/>
      <c r="AA821" s="141"/>
      <c r="AB821" s="141"/>
      <c r="AC821" s="142"/>
    </row>
    <row r="822" spans="1:29">
      <c r="A822" s="1">
        <v>821</v>
      </c>
      <c r="F822" s="16"/>
      <c r="G822" s="17"/>
      <c r="H822" s="17"/>
      <c r="I822" s="17"/>
      <c r="T822" s="140"/>
      <c r="U822" s="141"/>
      <c r="V822" s="141"/>
      <c r="W822" s="141"/>
      <c r="X822" s="141"/>
      <c r="Y822" s="141"/>
      <c r="Z822" s="141"/>
      <c r="AA822" s="141"/>
      <c r="AB822" s="141"/>
      <c r="AC822" s="142"/>
    </row>
    <row r="823" spans="1:29">
      <c r="A823" s="1">
        <v>822</v>
      </c>
      <c r="F823" s="16"/>
      <c r="G823" s="17"/>
      <c r="H823" s="17"/>
      <c r="I823" s="17"/>
      <c r="T823" s="140"/>
      <c r="U823" s="141"/>
      <c r="V823" s="141"/>
      <c r="W823" s="141"/>
      <c r="X823" s="141"/>
      <c r="Y823" s="141"/>
      <c r="Z823" s="141"/>
      <c r="AA823" s="141"/>
      <c r="AB823" s="141"/>
      <c r="AC823" s="142"/>
    </row>
    <row r="824" spans="1:29">
      <c r="A824" s="1">
        <v>823</v>
      </c>
      <c r="F824" s="16"/>
      <c r="G824" s="17"/>
      <c r="H824" s="17"/>
      <c r="I824" s="17"/>
      <c r="T824" s="140"/>
      <c r="U824" s="141"/>
      <c r="V824" s="141"/>
      <c r="W824" s="141"/>
      <c r="X824" s="141"/>
      <c r="Y824" s="141"/>
      <c r="Z824" s="141"/>
      <c r="AA824" s="141"/>
      <c r="AB824" s="141"/>
      <c r="AC824" s="142"/>
    </row>
    <row r="825" spans="1:29">
      <c r="A825" s="1">
        <v>824</v>
      </c>
      <c r="F825" s="16"/>
      <c r="G825" s="17"/>
      <c r="H825" s="17"/>
      <c r="I825" s="17"/>
      <c r="T825" s="140"/>
      <c r="U825" s="141"/>
      <c r="V825" s="141"/>
      <c r="W825" s="141"/>
      <c r="X825" s="141"/>
      <c r="Y825" s="141"/>
      <c r="Z825" s="141"/>
      <c r="AA825" s="141"/>
      <c r="AB825" s="141"/>
      <c r="AC825" s="142"/>
    </row>
    <row r="826" spans="1:29">
      <c r="A826" s="1">
        <v>825</v>
      </c>
      <c r="F826" s="16"/>
      <c r="G826" s="17"/>
      <c r="H826" s="17"/>
      <c r="I826" s="17"/>
      <c r="T826" s="140"/>
      <c r="U826" s="141"/>
      <c r="V826" s="141"/>
      <c r="W826" s="141"/>
      <c r="X826" s="141"/>
      <c r="Y826" s="141"/>
      <c r="Z826" s="141"/>
      <c r="AA826" s="141"/>
      <c r="AB826" s="141"/>
      <c r="AC826" s="142"/>
    </row>
    <row r="827" spans="1:29">
      <c r="A827" s="1">
        <v>826</v>
      </c>
      <c r="F827" s="16"/>
      <c r="G827" s="17"/>
      <c r="H827" s="17"/>
      <c r="I827" s="17"/>
      <c r="T827" s="140"/>
      <c r="U827" s="141"/>
      <c r="V827" s="141"/>
      <c r="W827" s="141"/>
      <c r="X827" s="141"/>
      <c r="Y827" s="141"/>
      <c r="Z827" s="141"/>
      <c r="AA827" s="141"/>
      <c r="AB827" s="141"/>
      <c r="AC827" s="142"/>
    </row>
    <row r="828" spans="1:29">
      <c r="A828" s="1">
        <v>827</v>
      </c>
      <c r="F828" s="16"/>
      <c r="G828" s="17"/>
      <c r="H828" s="17"/>
      <c r="I828" s="17"/>
      <c r="T828" s="140"/>
      <c r="U828" s="141"/>
      <c r="V828" s="141"/>
      <c r="W828" s="141"/>
      <c r="X828" s="141"/>
      <c r="Y828" s="141"/>
      <c r="Z828" s="141"/>
      <c r="AA828" s="141"/>
      <c r="AB828" s="141"/>
      <c r="AC828" s="142"/>
    </row>
    <row r="829" spans="1:29">
      <c r="A829" s="1">
        <v>828</v>
      </c>
      <c r="F829" s="16"/>
      <c r="G829" s="17"/>
      <c r="H829" s="17"/>
      <c r="I829" s="17"/>
      <c r="T829" s="140"/>
      <c r="U829" s="141"/>
      <c r="V829" s="141"/>
      <c r="W829" s="141"/>
      <c r="X829" s="141"/>
      <c r="Y829" s="141"/>
      <c r="Z829" s="141"/>
      <c r="AA829" s="141"/>
      <c r="AB829" s="141"/>
      <c r="AC829" s="142"/>
    </row>
    <row r="830" spans="1:29">
      <c r="A830" s="1">
        <v>829</v>
      </c>
      <c r="F830" s="16"/>
      <c r="G830" s="17"/>
      <c r="H830" s="17"/>
      <c r="I830" s="17"/>
      <c r="T830" s="140"/>
      <c r="U830" s="141"/>
      <c r="V830" s="141"/>
      <c r="W830" s="141"/>
      <c r="X830" s="141"/>
      <c r="Y830" s="141"/>
      <c r="Z830" s="141"/>
      <c r="AA830" s="141"/>
      <c r="AB830" s="141"/>
      <c r="AC830" s="142"/>
    </row>
    <row r="831" spans="1:29">
      <c r="A831" s="1">
        <v>830</v>
      </c>
      <c r="F831" s="16"/>
      <c r="G831" s="17"/>
      <c r="H831" s="17"/>
      <c r="I831" s="17"/>
      <c r="T831" s="140"/>
      <c r="U831" s="141"/>
      <c r="V831" s="141"/>
      <c r="W831" s="141"/>
      <c r="X831" s="141"/>
      <c r="Y831" s="141"/>
      <c r="Z831" s="141"/>
      <c r="AA831" s="141"/>
      <c r="AB831" s="141"/>
      <c r="AC831" s="142"/>
    </row>
    <row r="832" spans="1:29">
      <c r="A832" s="1">
        <v>831</v>
      </c>
      <c r="F832" s="16"/>
      <c r="G832" s="17"/>
      <c r="H832" s="17"/>
      <c r="I832" s="17"/>
      <c r="T832" s="140"/>
      <c r="U832" s="141"/>
      <c r="V832" s="141"/>
      <c r="W832" s="141"/>
      <c r="X832" s="141"/>
      <c r="Y832" s="141"/>
      <c r="Z832" s="141"/>
      <c r="AA832" s="141"/>
      <c r="AB832" s="141"/>
      <c r="AC832" s="142"/>
    </row>
    <row r="833" spans="1:29">
      <c r="A833" s="1">
        <v>832</v>
      </c>
      <c r="F833" s="16"/>
      <c r="G833" s="17"/>
      <c r="H833" s="17"/>
      <c r="I833" s="17"/>
      <c r="T833" s="140"/>
      <c r="U833" s="141"/>
      <c r="V833" s="141"/>
      <c r="W833" s="141"/>
      <c r="X833" s="141"/>
      <c r="Y833" s="141"/>
      <c r="Z833" s="141"/>
      <c r="AA833" s="141"/>
      <c r="AB833" s="141"/>
      <c r="AC833" s="142"/>
    </row>
    <row r="834" spans="1:29">
      <c r="A834" s="1">
        <v>833</v>
      </c>
      <c r="F834" s="16"/>
      <c r="G834" s="17"/>
      <c r="H834" s="17"/>
      <c r="I834" s="17"/>
      <c r="T834" s="140"/>
      <c r="U834" s="141"/>
      <c r="V834" s="141"/>
      <c r="W834" s="141"/>
      <c r="X834" s="141"/>
      <c r="Y834" s="141"/>
      <c r="Z834" s="141"/>
      <c r="AA834" s="141"/>
      <c r="AB834" s="141"/>
      <c r="AC834" s="142"/>
    </row>
    <row r="835" spans="1:29">
      <c r="A835" s="1">
        <v>834</v>
      </c>
      <c r="F835" s="16"/>
      <c r="G835" s="17"/>
      <c r="H835" s="17"/>
      <c r="I835" s="17"/>
      <c r="T835" s="140"/>
      <c r="U835" s="141"/>
      <c r="V835" s="141"/>
      <c r="W835" s="141"/>
      <c r="X835" s="141"/>
      <c r="Y835" s="141"/>
      <c r="Z835" s="141"/>
      <c r="AA835" s="141"/>
      <c r="AB835" s="141"/>
      <c r="AC835" s="142"/>
    </row>
    <row r="836" spans="1:29">
      <c r="A836" s="1">
        <v>835</v>
      </c>
      <c r="F836" s="16"/>
      <c r="G836" s="17"/>
      <c r="H836" s="17"/>
      <c r="I836" s="17"/>
      <c r="T836" s="140"/>
      <c r="U836" s="141"/>
      <c r="V836" s="141"/>
      <c r="W836" s="141"/>
      <c r="X836" s="141"/>
      <c r="Y836" s="141"/>
      <c r="Z836" s="141"/>
      <c r="AA836" s="141"/>
      <c r="AB836" s="141"/>
      <c r="AC836" s="142"/>
    </row>
    <row r="837" spans="1:29">
      <c r="A837" s="1">
        <v>836</v>
      </c>
      <c r="F837" s="16"/>
      <c r="G837" s="17"/>
      <c r="H837" s="17"/>
      <c r="I837" s="17"/>
      <c r="T837" s="140"/>
      <c r="U837" s="141"/>
      <c r="V837" s="141"/>
      <c r="W837" s="141"/>
      <c r="X837" s="141"/>
      <c r="Y837" s="141"/>
      <c r="Z837" s="141"/>
      <c r="AA837" s="141"/>
      <c r="AB837" s="141"/>
      <c r="AC837" s="142"/>
    </row>
    <row r="838" spans="1:29">
      <c r="A838" s="1">
        <v>837</v>
      </c>
      <c r="F838" s="16"/>
      <c r="G838" s="17"/>
      <c r="H838" s="17"/>
      <c r="I838" s="17"/>
      <c r="T838" s="140"/>
      <c r="U838" s="141"/>
      <c r="V838" s="141"/>
      <c r="W838" s="141"/>
      <c r="X838" s="141"/>
      <c r="Y838" s="141"/>
      <c r="Z838" s="141"/>
      <c r="AA838" s="141"/>
      <c r="AB838" s="141"/>
      <c r="AC838" s="142"/>
    </row>
    <row r="839" spans="1:29">
      <c r="A839" s="1">
        <v>838</v>
      </c>
      <c r="F839" s="16"/>
      <c r="G839" s="17"/>
      <c r="H839" s="17"/>
      <c r="I839" s="17"/>
      <c r="T839" s="140"/>
      <c r="U839" s="141"/>
      <c r="V839" s="141"/>
      <c r="W839" s="141"/>
      <c r="X839" s="141"/>
      <c r="Y839" s="141"/>
      <c r="Z839" s="141"/>
      <c r="AA839" s="141"/>
      <c r="AB839" s="141"/>
      <c r="AC839" s="142"/>
    </row>
    <row r="840" spans="1:29">
      <c r="A840" s="1">
        <v>839</v>
      </c>
      <c r="F840" s="16"/>
      <c r="G840" s="17"/>
      <c r="H840" s="17"/>
      <c r="I840" s="17"/>
      <c r="T840" s="140"/>
      <c r="U840" s="141"/>
      <c r="V840" s="141"/>
      <c r="W840" s="141"/>
      <c r="X840" s="141"/>
      <c r="Y840" s="141"/>
      <c r="Z840" s="141"/>
      <c r="AA840" s="141"/>
      <c r="AB840" s="141"/>
      <c r="AC840" s="142"/>
    </row>
    <row r="841" spans="1:29">
      <c r="A841" s="1">
        <v>840</v>
      </c>
      <c r="F841" s="16"/>
      <c r="G841" s="17"/>
      <c r="H841" s="17"/>
      <c r="I841" s="17"/>
      <c r="T841" s="140"/>
      <c r="U841" s="141"/>
      <c r="V841" s="141"/>
      <c r="W841" s="141"/>
      <c r="X841" s="141"/>
      <c r="Y841" s="141"/>
      <c r="Z841" s="141"/>
      <c r="AA841" s="141"/>
      <c r="AB841" s="141"/>
      <c r="AC841" s="142"/>
    </row>
    <row r="842" spans="1:29">
      <c r="A842" s="1">
        <v>841</v>
      </c>
      <c r="F842" s="16"/>
      <c r="G842" s="17"/>
      <c r="H842" s="17"/>
      <c r="I842" s="17"/>
      <c r="T842" s="140"/>
      <c r="U842" s="141"/>
      <c r="V842" s="141"/>
      <c r="W842" s="141"/>
      <c r="X842" s="141"/>
      <c r="Y842" s="141"/>
      <c r="Z842" s="141"/>
      <c r="AA842" s="141"/>
      <c r="AB842" s="141"/>
      <c r="AC842" s="142"/>
    </row>
    <row r="843" spans="1:29">
      <c r="A843" s="1">
        <v>842</v>
      </c>
      <c r="F843" s="16"/>
      <c r="G843" s="17"/>
      <c r="H843" s="17"/>
      <c r="I843" s="17"/>
      <c r="T843" s="140"/>
      <c r="U843" s="141"/>
      <c r="V843" s="141"/>
      <c r="W843" s="141"/>
      <c r="X843" s="141"/>
      <c r="Y843" s="141"/>
      <c r="Z843" s="141"/>
      <c r="AA843" s="141"/>
      <c r="AB843" s="141"/>
      <c r="AC843" s="142"/>
    </row>
    <row r="844" spans="1:29">
      <c r="A844" s="1">
        <v>843</v>
      </c>
      <c r="F844" s="16"/>
      <c r="G844" s="17"/>
      <c r="H844" s="17"/>
      <c r="I844" s="17"/>
      <c r="T844" s="140"/>
      <c r="U844" s="141"/>
      <c r="V844" s="141"/>
      <c r="W844" s="141"/>
      <c r="X844" s="141"/>
      <c r="Y844" s="141"/>
      <c r="Z844" s="141"/>
      <c r="AA844" s="141"/>
      <c r="AB844" s="141"/>
      <c r="AC844" s="142"/>
    </row>
    <row r="845" spans="1:29">
      <c r="A845" s="1">
        <v>844</v>
      </c>
      <c r="F845" s="16"/>
      <c r="G845" s="17"/>
      <c r="H845" s="17"/>
      <c r="I845" s="17"/>
      <c r="T845" s="140"/>
      <c r="U845" s="141"/>
      <c r="V845" s="141"/>
      <c r="W845" s="141"/>
      <c r="X845" s="141"/>
      <c r="Y845" s="141"/>
      <c r="Z845" s="141"/>
      <c r="AA845" s="141"/>
      <c r="AB845" s="141"/>
      <c r="AC845" s="142"/>
    </row>
    <row r="846" spans="1:29">
      <c r="A846" s="1">
        <v>845</v>
      </c>
      <c r="F846" s="16"/>
      <c r="G846" s="17"/>
      <c r="H846" s="17"/>
      <c r="I846" s="17"/>
      <c r="T846" s="140"/>
      <c r="U846" s="141"/>
      <c r="V846" s="141"/>
      <c r="W846" s="141"/>
      <c r="X846" s="141"/>
      <c r="Y846" s="141"/>
      <c r="Z846" s="141"/>
      <c r="AA846" s="141"/>
      <c r="AB846" s="141"/>
      <c r="AC846" s="142"/>
    </row>
    <row r="847" spans="1:29">
      <c r="A847" s="1">
        <v>846</v>
      </c>
      <c r="F847" s="16"/>
      <c r="G847" s="17"/>
      <c r="H847" s="17"/>
      <c r="I847" s="17"/>
      <c r="T847" s="140"/>
      <c r="U847" s="141"/>
      <c r="V847" s="141"/>
      <c r="W847" s="141"/>
      <c r="X847" s="141"/>
      <c r="Y847" s="141"/>
      <c r="Z847" s="141"/>
      <c r="AA847" s="141"/>
      <c r="AB847" s="141"/>
      <c r="AC847" s="142"/>
    </row>
    <row r="848" spans="1:29">
      <c r="A848" s="1">
        <v>847</v>
      </c>
      <c r="F848" s="16"/>
      <c r="G848" s="17"/>
      <c r="H848" s="17"/>
      <c r="I848" s="17"/>
      <c r="T848" s="140"/>
      <c r="U848" s="141"/>
      <c r="V848" s="141"/>
      <c r="W848" s="141"/>
      <c r="X848" s="141"/>
      <c r="Y848" s="141"/>
      <c r="Z848" s="141"/>
      <c r="AA848" s="141"/>
      <c r="AB848" s="141"/>
      <c r="AC848" s="142"/>
    </row>
    <row r="849" spans="1:29">
      <c r="A849" s="1">
        <v>848</v>
      </c>
      <c r="F849" s="16"/>
      <c r="G849" s="17"/>
      <c r="H849" s="17"/>
      <c r="I849" s="17"/>
      <c r="T849" s="140"/>
      <c r="U849" s="141"/>
      <c r="V849" s="141"/>
      <c r="W849" s="141"/>
      <c r="X849" s="141"/>
      <c r="Y849" s="141"/>
      <c r="Z849" s="141"/>
      <c r="AA849" s="141"/>
      <c r="AB849" s="141"/>
      <c r="AC849" s="142"/>
    </row>
    <row r="850" spans="1:29">
      <c r="A850" s="1">
        <v>849</v>
      </c>
      <c r="F850" s="16"/>
      <c r="G850" s="17"/>
      <c r="H850" s="17"/>
      <c r="I850" s="17"/>
      <c r="T850" s="140"/>
      <c r="U850" s="141"/>
      <c r="V850" s="141"/>
      <c r="W850" s="141"/>
      <c r="X850" s="141"/>
      <c r="Y850" s="141"/>
      <c r="Z850" s="141"/>
      <c r="AA850" s="141"/>
      <c r="AB850" s="141"/>
      <c r="AC850" s="142"/>
    </row>
    <row r="851" spans="1:29">
      <c r="A851" s="1">
        <v>850</v>
      </c>
      <c r="F851" s="16"/>
      <c r="G851" s="17"/>
      <c r="H851" s="17"/>
      <c r="I851" s="17"/>
      <c r="T851" s="140"/>
      <c r="U851" s="141"/>
      <c r="V851" s="141"/>
      <c r="W851" s="141"/>
      <c r="X851" s="141"/>
      <c r="Y851" s="141"/>
      <c r="Z851" s="141"/>
      <c r="AA851" s="141"/>
      <c r="AB851" s="141"/>
      <c r="AC851" s="142"/>
    </row>
    <row r="852" spans="1:29">
      <c r="A852" s="1">
        <v>851</v>
      </c>
      <c r="F852" s="16"/>
      <c r="G852" s="17"/>
      <c r="H852" s="17"/>
      <c r="I852" s="17"/>
      <c r="T852" s="140"/>
      <c r="U852" s="141"/>
      <c r="V852" s="141"/>
      <c r="W852" s="141"/>
      <c r="X852" s="141"/>
      <c r="Y852" s="141"/>
      <c r="Z852" s="141"/>
      <c r="AA852" s="141"/>
      <c r="AB852" s="141"/>
      <c r="AC852" s="142"/>
    </row>
    <row r="853" spans="1:29">
      <c r="A853" s="1">
        <v>852</v>
      </c>
      <c r="F853" s="16"/>
      <c r="G853" s="17"/>
      <c r="H853" s="17"/>
      <c r="I853" s="17"/>
      <c r="T853" s="140"/>
      <c r="U853" s="141"/>
      <c r="V853" s="141"/>
      <c r="W853" s="141"/>
      <c r="X853" s="141"/>
      <c r="Y853" s="141"/>
      <c r="Z853" s="141"/>
      <c r="AA853" s="141"/>
      <c r="AB853" s="141"/>
      <c r="AC853" s="142"/>
    </row>
    <row r="854" spans="1:29">
      <c r="A854" s="1">
        <v>853</v>
      </c>
      <c r="F854" s="16"/>
      <c r="G854" s="17"/>
      <c r="H854" s="17"/>
      <c r="I854" s="17"/>
      <c r="T854" s="140"/>
      <c r="U854" s="141"/>
      <c r="V854" s="141"/>
      <c r="W854" s="141"/>
      <c r="X854" s="141"/>
      <c r="Y854" s="141"/>
      <c r="Z854" s="141"/>
      <c r="AA854" s="141"/>
      <c r="AB854" s="141"/>
      <c r="AC854" s="142"/>
    </row>
    <row r="855" spans="1:29">
      <c r="A855" s="1">
        <v>854</v>
      </c>
      <c r="F855" s="16"/>
      <c r="G855" s="17"/>
      <c r="H855" s="17"/>
      <c r="I855" s="17"/>
      <c r="T855" s="140"/>
      <c r="U855" s="141"/>
      <c r="V855" s="141"/>
      <c r="W855" s="141"/>
      <c r="X855" s="141"/>
      <c r="Y855" s="141"/>
      <c r="Z855" s="141"/>
      <c r="AA855" s="141"/>
      <c r="AB855" s="141"/>
      <c r="AC855" s="142"/>
    </row>
    <row r="856" spans="1:29">
      <c r="A856" s="1">
        <v>855</v>
      </c>
      <c r="F856" s="16"/>
      <c r="G856" s="17"/>
      <c r="H856" s="17"/>
      <c r="I856" s="17"/>
      <c r="T856" s="140"/>
      <c r="U856" s="141"/>
      <c r="V856" s="141"/>
      <c r="W856" s="141"/>
      <c r="X856" s="141"/>
      <c r="Y856" s="141"/>
      <c r="Z856" s="141"/>
      <c r="AA856" s="141"/>
      <c r="AB856" s="141"/>
      <c r="AC856" s="142"/>
    </row>
    <row r="857" spans="1:29">
      <c r="A857" s="1">
        <v>856</v>
      </c>
      <c r="F857" s="16"/>
      <c r="G857" s="17"/>
      <c r="H857" s="17"/>
      <c r="I857" s="17"/>
      <c r="T857" s="140"/>
      <c r="U857" s="141"/>
      <c r="V857" s="141"/>
      <c r="W857" s="141"/>
      <c r="X857" s="141"/>
      <c r="Y857" s="141"/>
      <c r="Z857" s="141"/>
      <c r="AA857" s="141"/>
      <c r="AB857" s="141"/>
      <c r="AC857" s="142"/>
    </row>
    <row r="858" spans="1:29">
      <c r="A858" s="1">
        <v>857</v>
      </c>
      <c r="F858" s="16"/>
      <c r="G858" s="17"/>
      <c r="H858" s="17"/>
      <c r="I858" s="17"/>
      <c r="T858" s="140"/>
      <c r="U858" s="141"/>
      <c r="V858" s="141"/>
      <c r="W858" s="141"/>
      <c r="X858" s="141"/>
      <c r="Y858" s="141"/>
      <c r="Z858" s="141"/>
      <c r="AA858" s="141"/>
      <c r="AB858" s="141"/>
      <c r="AC858" s="142"/>
    </row>
    <row r="859" spans="1:29">
      <c r="A859" s="1">
        <v>858</v>
      </c>
      <c r="F859" s="16"/>
      <c r="G859" s="17"/>
      <c r="H859" s="17"/>
      <c r="I859" s="17"/>
      <c r="T859" s="140"/>
      <c r="U859" s="141"/>
      <c r="V859" s="141"/>
      <c r="W859" s="141"/>
      <c r="X859" s="141"/>
      <c r="Y859" s="141"/>
      <c r="Z859" s="141"/>
      <c r="AA859" s="141"/>
      <c r="AB859" s="141"/>
      <c r="AC859" s="142"/>
    </row>
    <row r="860" spans="1:29">
      <c r="A860" s="1">
        <v>859</v>
      </c>
      <c r="F860" s="16"/>
      <c r="G860" s="17"/>
      <c r="H860" s="17"/>
      <c r="I860" s="17"/>
      <c r="T860" s="140"/>
      <c r="U860" s="141"/>
      <c r="V860" s="141"/>
      <c r="W860" s="141"/>
      <c r="X860" s="141"/>
      <c r="Y860" s="141"/>
      <c r="Z860" s="141"/>
      <c r="AA860" s="141"/>
      <c r="AB860" s="141"/>
      <c r="AC860" s="142"/>
    </row>
    <row r="861" spans="1:29">
      <c r="A861" s="1">
        <v>860</v>
      </c>
      <c r="F861" s="16"/>
      <c r="G861" s="17"/>
      <c r="H861" s="17"/>
      <c r="I861" s="17"/>
      <c r="T861" s="140"/>
      <c r="U861" s="141"/>
      <c r="V861" s="141"/>
      <c r="W861" s="141"/>
      <c r="X861" s="141"/>
      <c r="Y861" s="141"/>
      <c r="Z861" s="141"/>
      <c r="AA861" s="141"/>
      <c r="AB861" s="141"/>
      <c r="AC861" s="142"/>
    </row>
    <row r="862" spans="1:29">
      <c r="A862" s="1">
        <v>861</v>
      </c>
      <c r="F862" s="16"/>
      <c r="G862" s="17"/>
      <c r="H862" s="17"/>
      <c r="I862" s="17"/>
      <c r="T862" s="140"/>
      <c r="U862" s="141"/>
      <c r="V862" s="141"/>
      <c r="W862" s="141"/>
      <c r="X862" s="141"/>
      <c r="Y862" s="141"/>
      <c r="Z862" s="141"/>
      <c r="AA862" s="141"/>
      <c r="AB862" s="141"/>
      <c r="AC862" s="142"/>
    </row>
    <row r="863" spans="1:29">
      <c r="A863" s="1">
        <v>862</v>
      </c>
      <c r="F863" s="16"/>
      <c r="G863" s="17"/>
      <c r="H863" s="17"/>
      <c r="I863" s="17"/>
      <c r="T863" s="140"/>
      <c r="U863" s="141"/>
      <c r="V863" s="141"/>
      <c r="W863" s="141"/>
      <c r="X863" s="141"/>
      <c r="Y863" s="141"/>
      <c r="Z863" s="141"/>
      <c r="AA863" s="141"/>
      <c r="AB863" s="141"/>
      <c r="AC863" s="142"/>
    </row>
    <row r="864" spans="1:29">
      <c r="A864" s="1">
        <v>863</v>
      </c>
      <c r="F864" s="16"/>
      <c r="G864" s="17"/>
      <c r="H864" s="17"/>
      <c r="I864" s="17"/>
      <c r="T864" s="140"/>
      <c r="U864" s="141"/>
      <c r="V864" s="141"/>
      <c r="W864" s="141"/>
      <c r="X864" s="141"/>
      <c r="Y864" s="141"/>
      <c r="Z864" s="141"/>
      <c r="AA864" s="141"/>
      <c r="AB864" s="141"/>
      <c r="AC864" s="142"/>
    </row>
    <row r="865" spans="1:29">
      <c r="A865" s="1">
        <v>864</v>
      </c>
      <c r="F865" s="16"/>
      <c r="G865" s="17"/>
      <c r="H865" s="17"/>
      <c r="I865" s="17"/>
      <c r="T865" s="140"/>
      <c r="U865" s="141"/>
      <c r="V865" s="141"/>
      <c r="W865" s="141"/>
      <c r="X865" s="141"/>
      <c r="Y865" s="141"/>
      <c r="Z865" s="141"/>
      <c r="AA865" s="141"/>
      <c r="AB865" s="141"/>
      <c r="AC865" s="142"/>
    </row>
    <row r="866" spans="1:29">
      <c r="A866" s="1">
        <v>865</v>
      </c>
      <c r="F866" s="16"/>
      <c r="G866" s="17"/>
      <c r="H866" s="17"/>
      <c r="I866" s="17"/>
      <c r="T866" s="140"/>
      <c r="U866" s="141"/>
      <c r="V866" s="141"/>
      <c r="W866" s="141"/>
      <c r="X866" s="141"/>
      <c r="Y866" s="141"/>
      <c r="Z866" s="141"/>
      <c r="AA866" s="141"/>
      <c r="AB866" s="141"/>
      <c r="AC866" s="142"/>
    </row>
    <row r="867" spans="1:29">
      <c r="A867" s="1">
        <v>866</v>
      </c>
      <c r="F867" s="16"/>
      <c r="G867" s="17"/>
      <c r="H867" s="17"/>
      <c r="I867" s="17"/>
      <c r="T867" s="140"/>
      <c r="U867" s="141"/>
      <c r="V867" s="141"/>
      <c r="W867" s="141"/>
      <c r="X867" s="141"/>
      <c r="Y867" s="141"/>
      <c r="Z867" s="141"/>
      <c r="AA867" s="141"/>
      <c r="AB867" s="141"/>
      <c r="AC867" s="142"/>
    </row>
    <row r="868" spans="1:29">
      <c r="A868" s="1">
        <v>867</v>
      </c>
      <c r="F868" s="16"/>
      <c r="G868" s="17"/>
      <c r="H868" s="17"/>
      <c r="I868" s="17"/>
      <c r="T868" s="140"/>
      <c r="U868" s="141"/>
      <c r="V868" s="141"/>
      <c r="W868" s="141"/>
      <c r="X868" s="141"/>
      <c r="Y868" s="141"/>
      <c r="Z868" s="141"/>
      <c r="AA868" s="141"/>
      <c r="AB868" s="141"/>
      <c r="AC868" s="142"/>
    </row>
    <row r="869" spans="1:29">
      <c r="A869" s="1">
        <v>868</v>
      </c>
      <c r="F869" s="16"/>
      <c r="G869" s="17"/>
      <c r="H869" s="17"/>
      <c r="I869" s="17"/>
      <c r="T869" s="140"/>
      <c r="U869" s="141"/>
      <c r="V869" s="141"/>
      <c r="W869" s="141"/>
      <c r="X869" s="141"/>
      <c r="Y869" s="141"/>
      <c r="Z869" s="141"/>
      <c r="AA869" s="141"/>
      <c r="AB869" s="141"/>
      <c r="AC869" s="142"/>
    </row>
    <row r="870" spans="1:29">
      <c r="A870" s="1">
        <v>869</v>
      </c>
      <c r="F870" s="16"/>
      <c r="G870" s="17"/>
      <c r="H870" s="17"/>
      <c r="I870" s="17"/>
      <c r="T870" s="140"/>
      <c r="U870" s="141"/>
      <c r="V870" s="141"/>
      <c r="W870" s="141"/>
      <c r="X870" s="141"/>
      <c r="Y870" s="141"/>
      <c r="Z870" s="141"/>
      <c r="AA870" s="141"/>
      <c r="AB870" s="141"/>
      <c r="AC870" s="142"/>
    </row>
    <row r="871" spans="1:29">
      <c r="A871" s="1">
        <v>870</v>
      </c>
      <c r="F871" s="16"/>
      <c r="G871" s="17"/>
      <c r="H871" s="17"/>
      <c r="I871" s="17"/>
      <c r="T871" s="140"/>
      <c r="U871" s="141"/>
      <c r="V871" s="141"/>
      <c r="W871" s="141"/>
      <c r="X871" s="141"/>
      <c r="Y871" s="141"/>
      <c r="Z871" s="141"/>
      <c r="AA871" s="141"/>
      <c r="AB871" s="141"/>
      <c r="AC871" s="142"/>
    </row>
    <row r="872" spans="1:29">
      <c r="A872" s="1">
        <v>871</v>
      </c>
      <c r="F872" s="16"/>
      <c r="G872" s="17"/>
      <c r="H872" s="17"/>
      <c r="I872" s="17"/>
      <c r="T872" s="140"/>
      <c r="U872" s="141"/>
      <c r="V872" s="141"/>
      <c r="W872" s="141"/>
      <c r="X872" s="141"/>
      <c r="Y872" s="141"/>
      <c r="Z872" s="141"/>
      <c r="AA872" s="141"/>
      <c r="AB872" s="141"/>
      <c r="AC872" s="142"/>
    </row>
    <row r="873" spans="1:29">
      <c r="A873" s="1">
        <v>872</v>
      </c>
      <c r="F873" s="16"/>
      <c r="G873" s="17"/>
      <c r="H873" s="17"/>
      <c r="I873" s="17"/>
      <c r="T873" s="140"/>
      <c r="U873" s="141"/>
      <c r="V873" s="141"/>
      <c r="W873" s="141"/>
      <c r="X873" s="141"/>
      <c r="Y873" s="141"/>
      <c r="Z873" s="141"/>
      <c r="AA873" s="141"/>
      <c r="AB873" s="141"/>
      <c r="AC873" s="142"/>
    </row>
    <row r="874" spans="1:29">
      <c r="A874" s="1">
        <v>873</v>
      </c>
      <c r="F874" s="16"/>
      <c r="G874" s="17"/>
      <c r="H874" s="17"/>
      <c r="I874" s="17"/>
      <c r="T874" s="140"/>
      <c r="U874" s="141"/>
      <c r="V874" s="141"/>
      <c r="W874" s="141"/>
      <c r="X874" s="141"/>
      <c r="Y874" s="141"/>
      <c r="Z874" s="141"/>
      <c r="AA874" s="141"/>
      <c r="AB874" s="141"/>
      <c r="AC874" s="142"/>
    </row>
    <row r="875" spans="1:29">
      <c r="A875" s="1">
        <v>874</v>
      </c>
      <c r="F875" s="16"/>
      <c r="G875" s="17"/>
      <c r="H875" s="17"/>
      <c r="I875" s="17"/>
      <c r="T875" s="140"/>
      <c r="U875" s="141"/>
      <c r="V875" s="141"/>
      <c r="W875" s="141"/>
      <c r="X875" s="141"/>
      <c r="Y875" s="141"/>
      <c r="Z875" s="141"/>
      <c r="AA875" s="141"/>
      <c r="AB875" s="141"/>
      <c r="AC875" s="142"/>
    </row>
    <row r="876" spans="1:29">
      <c r="A876" s="1">
        <v>875</v>
      </c>
      <c r="F876" s="16"/>
      <c r="G876" s="17"/>
      <c r="H876" s="17"/>
      <c r="I876" s="17"/>
      <c r="T876" s="140"/>
      <c r="U876" s="141"/>
      <c r="V876" s="141"/>
      <c r="W876" s="141"/>
      <c r="X876" s="141"/>
      <c r="Y876" s="141"/>
      <c r="Z876" s="141"/>
      <c r="AA876" s="141"/>
      <c r="AB876" s="141"/>
      <c r="AC876" s="142"/>
    </row>
    <row r="877" spans="1:29">
      <c r="A877" s="1">
        <v>876</v>
      </c>
      <c r="F877" s="16"/>
      <c r="G877" s="17"/>
      <c r="H877" s="17"/>
      <c r="I877" s="17"/>
      <c r="T877" s="140"/>
      <c r="U877" s="141"/>
      <c r="V877" s="141"/>
      <c r="W877" s="141"/>
      <c r="X877" s="141"/>
      <c r="Y877" s="141"/>
      <c r="Z877" s="141"/>
      <c r="AA877" s="141"/>
      <c r="AB877" s="141"/>
      <c r="AC877" s="142"/>
    </row>
    <row r="878" spans="1:29">
      <c r="A878" s="1">
        <v>877</v>
      </c>
      <c r="F878" s="16"/>
      <c r="G878" s="17"/>
      <c r="H878" s="17"/>
      <c r="I878" s="17"/>
      <c r="T878" s="140"/>
      <c r="U878" s="141"/>
      <c r="V878" s="141"/>
      <c r="W878" s="141"/>
      <c r="X878" s="141"/>
      <c r="Y878" s="141"/>
      <c r="Z878" s="141"/>
      <c r="AA878" s="141"/>
      <c r="AB878" s="141"/>
      <c r="AC878" s="142"/>
    </row>
    <row r="879" spans="1:29">
      <c r="A879" s="1">
        <v>878</v>
      </c>
      <c r="F879" s="16"/>
      <c r="G879" s="17"/>
      <c r="H879" s="17"/>
      <c r="I879" s="17"/>
      <c r="T879" s="140"/>
      <c r="U879" s="141"/>
      <c r="V879" s="141"/>
      <c r="W879" s="141"/>
      <c r="X879" s="141"/>
      <c r="Y879" s="141"/>
      <c r="Z879" s="141"/>
      <c r="AA879" s="141"/>
      <c r="AB879" s="141"/>
      <c r="AC879" s="142"/>
    </row>
    <row r="880" spans="1:29">
      <c r="A880" s="1">
        <v>879</v>
      </c>
      <c r="F880" s="16"/>
      <c r="G880" s="17"/>
      <c r="H880" s="17"/>
      <c r="I880" s="17"/>
      <c r="T880" s="140"/>
      <c r="U880" s="141"/>
      <c r="V880" s="141"/>
      <c r="W880" s="141"/>
      <c r="X880" s="141"/>
      <c r="Y880" s="141"/>
      <c r="Z880" s="141"/>
      <c r="AA880" s="141"/>
      <c r="AB880" s="141"/>
      <c r="AC880" s="142"/>
    </row>
    <row r="881" spans="1:29">
      <c r="A881" s="1">
        <v>880</v>
      </c>
      <c r="F881" s="16"/>
      <c r="G881" s="17"/>
      <c r="H881" s="17"/>
      <c r="I881" s="17"/>
      <c r="T881" s="140"/>
      <c r="U881" s="141"/>
      <c r="V881" s="141"/>
      <c r="W881" s="141"/>
      <c r="X881" s="141"/>
      <c r="Y881" s="141"/>
      <c r="Z881" s="141"/>
      <c r="AA881" s="141"/>
      <c r="AB881" s="141"/>
      <c r="AC881" s="142"/>
    </row>
    <row r="882" spans="1:29">
      <c r="A882" s="1">
        <v>881</v>
      </c>
      <c r="F882" s="16"/>
      <c r="G882" s="17"/>
      <c r="H882" s="17"/>
      <c r="I882" s="17"/>
      <c r="T882" s="140"/>
      <c r="U882" s="141"/>
      <c r="V882" s="141"/>
      <c r="W882" s="141"/>
      <c r="X882" s="141"/>
      <c r="Y882" s="141"/>
      <c r="Z882" s="141"/>
      <c r="AA882" s="141"/>
      <c r="AB882" s="141"/>
      <c r="AC882" s="142"/>
    </row>
    <row r="883" spans="1:29">
      <c r="A883" s="1">
        <v>882</v>
      </c>
      <c r="F883" s="16"/>
      <c r="G883" s="17"/>
      <c r="H883" s="17"/>
      <c r="I883" s="17"/>
      <c r="T883" s="140"/>
      <c r="U883" s="141"/>
      <c r="V883" s="141"/>
      <c r="W883" s="141"/>
      <c r="X883" s="141"/>
      <c r="Y883" s="141"/>
      <c r="Z883" s="141"/>
      <c r="AA883" s="141"/>
      <c r="AB883" s="141"/>
      <c r="AC883" s="142"/>
    </row>
    <row r="884" spans="1:29">
      <c r="A884" s="1">
        <v>883</v>
      </c>
      <c r="F884" s="16"/>
      <c r="G884" s="17"/>
      <c r="H884" s="17"/>
      <c r="I884" s="17"/>
      <c r="T884" s="140"/>
      <c r="U884" s="141"/>
      <c r="V884" s="141"/>
      <c r="W884" s="141"/>
      <c r="X884" s="141"/>
      <c r="Y884" s="141"/>
      <c r="Z884" s="141"/>
      <c r="AA884" s="141"/>
      <c r="AB884" s="141"/>
      <c r="AC884" s="142"/>
    </row>
    <row r="885" spans="1:29">
      <c r="A885" s="1">
        <v>884</v>
      </c>
      <c r="F885" s="16"/>
      <c r="G885" s="17"/>
      <c r="H885" s="17"/>
      <c r="I885" s="17"/>
      <c r="T885" s="140"/>
      <c r="U885" s="141"/>
      <c r="V885" s="141"/>
      <c r="W885" s="141"/>
      <c r="X885" s="141"/>
      <c r="Y885" s="141"/>
      <c r="Z885" s="141"/>
      <c r="AA885" s="141"/>
      <c r="AB885" s="141"/>
      <c r="AC885" s="142"/>
    </row>
    <row r="886" spans="1:29">
      <c r="A886" s="1">
        <v>885</v>
      </c>
      <c r="F886" s="16"/>
      <c r="G886" s="17"/>
      <c r="H886" s="17"/>
      <c r="I886" s="17"/>
      <c r="T886" s="140"/>
      <c r="U886" s="141"/>
      <c r="V886" s="141"/>
      <c r="W886" s="141"/>
      <c r="X886" s="141"/>
      <c r="Y886" s="141"/>
      <c r="Z886" s="141"/>
      <c r="AA886" s="141"/>
      <c r="AB886" s="141"/>
      <c r="AC886" s="142"/>
    </row>
    <row r="887" spans="1:29">
      <c r="A887" s="1">
        <v>886</v>
      </c>
      <c r="F887" s="16"/>
      <c r="G887" s="17"/>
      <c r="H887" s="17"/>
      <c r="I887" s="17"/>
      <c r="T887" s="140"/>
      <c r="U887" s="141"/>
      <c r="V887" s="141"/>
      <c r="W887" s="141"/>
      <c r="X887" s="141"/>
      <c r="Y887" s="141"/>
      <c r="Z887" s="141"/>
      <c r="AA887" s="141"/>
      <c r="AB887" s="141"/>
      <c r="AC887" s="142"/>
    </row>
    <row r="888" spans="1:29">
      <c r="A888" s="1">
        <v>887</v>
      </c>
      <c r="F888" s="16"/>
      <c r="G888" s="17"/>
      <c r="H888" s="17"/>
      <c r="I888" s="17"/>
      <c r="T888" s="140"/>
      <c r="U888" s="141"/>
      <c r="V888" s="141"/>
      <c r="W888" s="141"/>
      <c r="X888" s="141"/>
      <c r="Y888" s="141"/>
      <c r="Z888" s="141"/>
      <c r="AA888" s="141"/>
      <c r="AB888" s="141"/>
      <c r="AC888" s="142"/>
    </row>
    <row r="889" spans="1:29">
      <c r="A889" s="1">
        <v>888</v>
      </c>
      <c r="F889" s="16"/>
      <c r="G889" s="17"/>
      <c r="H889" s="17"/>
      <c r="I889" s="17"/>
      <c r="T889" s="140"/>
      <c r="U889" s="141"/>
      <c r="V889" s="141"/>
      <c r="W889" s="141"/>
      <c r="X889" s="141"/>
      <c r="Y889" s="141"/>
      <c r="Z889" s="141"/>
      <c r="AA889" s="141"/>
      <c r="AB889" s="141"/>
      <c r="AC889" s="142"/>
    </row>
    <row r="890" spans="1:29">
      <c r="A890" s="1">
        <v>889</v>
      </c>
      <c r="F890" s="16"/>
      <c r="G890" s="17"/>
      <c r="H890" s="17"/>
      <c r="I890" s="17"/>
      <c r="T890" s="140"/>
      <c r="U890" s="141"/>
      <c r="V890" s="141"/>
      <c r="W890" s="141"/>
      <c r="X890" s="141"/>
      <c r="Y890" s="141"/>
      <c r="Z890" s="141"/>
      <c r="AA890" s="141"/>
      <c r="AB890" s="141"/>
      <c r="AC890" s="142"/>
    </row>
    <row r="891" spans="1:29">
      <c r="A891" s="1">
        <v>890</v>
      </c>
      <c r="F891" s="16"/>
      <c r="G891" s="17"/>
      <c r="H891" s="17"/>
      <c r="I891" s="17"/>
      <c r="T891" s="140"/>
      <c r="U891" s="141"/>
      <c r="V891" s="141"/>
      <c r="W891" s="141"/>
      <c r="X891" s="141"/>
      <c r="Y891" s="141"/>
      <c r="Z891" s="141"/>
      <c r="AA891" s="141"/>
      <c r="AB891" s="141"/>
      <c r="AC891" s="142"/>
    </row>
    <row r="892" spans="1:29">
      <c r="A892" s="1">
        <v>891</v>
      </c>
      <c r="F892" s="16"/>
      <c r="G892" s="17"/>
      <c r="H892" s="17"/>
      <c r="I892" s="17"/>
      <c r="T892" s="140"/>
      <c r="U892" s="141"/>
      <c r="V892" s="141"/>
      <c r="W892" s="141"/>
      <c r="X892" s="141"/>
      <c r="Y892" s="141"/>
      <c r="Z892" s="141"/>
      <c r="AA892" s="141"/>
      <c r="AB892" s="141"/>
      <c r="AC892" s="142"/>
    </row>
    <row r="893" spans="1:29">
      <c r="A893" s="1">
        <v>892</v>
      </c>
      <c r="F893" s="16"/>
      <c r="G893" s="17"/>
      <c r="H893" s="17"/>
      <c r="I893" s="17"/>
      <c r="T893" s="140"/>
      <c r="U893" s="141"/>
      <c r="V893" s="141"/>
      <c r="W893" s="141"/>
      <c r="X893" s="141"/>
      <c r="Y893" s="141"/>
      <c r="Z893" s="141"/>
      <c r="AA893" s="141"/>
      <c r="AB893" s="141"/>
      <c r="AC893" s="142"/>
    </row>
    <row r="894" spans="1:29">
      <c r="A894" s="1">
        <v>893</v>
      </c>
      <c r="F894" s="16"/>
      <c r="G894" s="17"/>
      <c r="H894" s="17"/>
      <c r="I894" s="17"/>
      <c r="T894" s="140"/>
      <c r="U894" s="141"/>
      <c r="V894" s="141"/>
      <c r="W894" s="141"/>
      <c r="X894" s="141"/>
      <c r="Y894" s="141"/>
      <c r="Z894" s="141"/>
      <c r="AA894" s="141"/>
      <c r="AB894" s="141"/>
      <c r="AC894" s="142"/>
    </row>
    <row r="895" spans="1:29">
      <c r="A895" s="1">
        <v>894</v>
      </c>
      <c r="F895" s="16"/>
      <c r="G895" s="17"/>
      <c r="H895" s="17"/>
      <c r="I895" s="17"/>
      <c r="T895" s="140"/>
      <c r="U895" s="141"/>
      <c r="V895" s="141"/>
      <c r="W895" s="141"/>
      <c r="X895" s="141"/>
      <c r="Y895" s="141"/>
      <c r="Z895" s="141"/>
      <c r="AA895" s="141"/>
      <c r="AB895" s="141"/>
      <c r="AC895" s="142"/>
    </row>
    <row r="896" spans="1:29">
      <c r="A896" s="1">
        <v>895</v>
      </c>
      <c r="F896" s="16"/>
      <c r="G896" s="17"/>
      <c r="H896" s="17"/>
      <c r="I896" s="17"/>
      <c r="T896" s="140"/>
      <c r="U896" s="141"/>
      <c r="V896" s="141"/>
      <c r="W896" s="141"/>
      <c r="X896" s="141"/>
      <c r="Y896" s="141"/>
      <c r="Z896" s="141"/>
      <c r="AA896" s="141"/>
      <c r="AB896" s="141"/>
      <c r="AC896" s="142"/>
    </row>
    <row r="897" spans="1:29">
      <c r="A897" s="1">
        <v>896</v>
      </c>
      <c r="F897" s="16"/>
      <c r="G897" s="17"/>
      <c r="H897" s="17"/>
      <c r="I897" s="17"/>
      <c r="T897" s="140"/>
      <c r="U897" s="141"/>
      <c r="V897" s="141"/>
      <c r="W897" s="141"/>
      <c r="X897" s="141"/>
      <c r="Y897" s="141"/>
      <c r="Z897" s="141"/>
      <c r="AA897" s="141"/>
      <c r="AB897" s="141"/>
      <c r="AC897" s="142"/>
    </row>
    <row r="898" spans="1:29">
      <c r="A898" s="1">
        <v>897</v>
      </c>
      <c r="F898" s="16"/>
      <c r="G898" s="17"/>
      <c r="H898" s="17"/>
      <c r="I898" s="17"/>
      <c r="T898" s="140"/>
      <c r="U898" s="141"/>
      <c r="V898" s="141"/>
      <c r="W898" s="141"/>
      <c r="X898" s="141"/>
      <c r="Y898" s="141"/>
      <c r="Z898" s="141"/>
      <c r="AA898" s="141"/>
      <c r="AB898" s="141"/>
      <c r="AC898" s="142"/>
    </row>
    <row r="899" spans="1:29">
      <c r="A899" s="1">
        <v>898</v>
      </c>
      <c r="F899" s="16"/>
      <c r="G899" s="17"/>
      <c r="H899" s="17"/>
      <c r="I899" s="17"/>
      <c r="T899" s="140"/>
      <c r="U899" s="141"/>
      <c r="V899" s="141"/>
      <c r="W899" s="141"/>
      <c r="X899" s="141"/>
      <c r="Y899" s="141"/>
      <c r="Z899" s="141"/>
      <c r="AA899" s="141"/>
      <c r="AB899" s="141"/>
      <c r="AC899" s="142"/>
    </row>
    <row r="900" spans="1:29">
      <c r="A900" s="1">
        <v>899</v>
      </c>
      <c r="F900" s="16"/>
      <c r="G900" s="17"/>
      <c r="H900" s="17"/>
      <c r="I900" s="17"/>
      <c r="T900" s="140"/>
      <c r="U900" s="141"/>
      <c r="V900" s="141"/>
      <c r="W900" s="141"/>
      <c r="X900" s="141"/>
      <c r="Y900" s="141"/>
      <c r="Z900" s="141"/>
      <c r="AA900" s="141"/>
      <c r="AB900" s="141"/>
      <c r="AC900" s="142"/>
    </row>
    <row r="901" spans="1:29">
      <c r="A901" s="1">
        <v>900</v>
      </c>
      <c r="F901" s="16"/>
      <c r="G901" s="17"/>
      <c r="H901" s="17"/>
      <c r="I901" s="17"/>
      <c r="T901" s="140"/>
      <c r="U901" s="141"/>
      <c r="V901" s="141"/>
      <c r="W901" s="141"/>
      <c r="X901" s="141"/>
      <c r="Y901" s="141"/>
      <c r="Z901" s="141"/>
      <c r="AA901" s="141"/>
      <c r="AB901" s="141"/>
      <c r="AC901" s="142"/>
    </row>
    <row r="902" spans="1:29">
      <c r="A902" s="1">
        <v>901</v>
      </c>
      <c r="F902" s="16"/>
      <c r="G902" s="17"/>
      <c r="H902" s="17"/>
      <c r="I902" s="17"/>
      <c r="T902" s="140"/>
      <c r="U902" s="141"/>
      <c r="V902" s="141"/>
      <c r="W902" s="141"/>
      <c r="X902" s="141"/>
      <c r="Y902" s="141"/>
      <c r="Z902" s="141"/>
      <c r="AA902" s="141"/>
      <c r="AB902" s="141"/>
      <c r="AC902" s="142"/>
    </row>
    <row r="903" spans="1:29">
      <c r="A903" s="1">
        <v>902</v>
      </c>
      <c r="F903" s="16"/>
      <c r="G903" s="17"/>
      <c r="H903" s="17"/>
      <c r="I903" s="17"/>
      <c r="T903" s="140"/>
      <c r="U903" s="141"/>
      <c r="V903" s="141"/>
      <c r="W903" s="141"/>
      <c r="X903" s="141"/>
      <c r="Y903" s="141"/>
      <c r="Z903" s="141"/>
      <c r="AA903" s="141"/>
      <c r="AB903" s="141"/>
      <c r="AC903" s="142"/>
    </row>
    <row r="904" spans="1:29">
      <c r="A904" s="1">
        <v>903</v>
      </c>
      <c r="F904" s="16"/>
      <c r="G904" s="17"/>
      <c r="H904" s="17"/>
      <c r="I904" s="17"/>
      <c r="T904" s="140"/>
      <c r="U904" s="141"/>
      <c r="V904" s="141"/>
      <c r="W904" s="141"/>
      <c r="X904" s="141"/>
      <c r="Y904" s="141"/>
      <c r="Z904" s="141"/>
      <c r="AA904" s="141"/>
      <c r="AB904" s="141"/>
      <c r="AC904" s="142"/>
    </row>
    <row r="905" spans="1:29">
      <c r="A905" s="1">
        <v>904</v>
      </c>
      <c r="F905" s="16"/>
      <c r="G905" s="17"/>
      <c r="H905" s="17"/>
      <c r="I905" s="17"/>
      <c r="T905" s="140"/>
      <c r="U905" s="141"/>
      <c r="V905" s="141"/>
      <c r="W905" s="141"/>
      <c r="X905" s="141"/>
      <c r="Y905" s="141"/>
      <c r="Z905" s="141"/>
      <c r="AA905" s="141"/>
      <c r="AB905" s="141"/>
      <c r="AC905" s="142"/>
    </row>
    <row r="906" spans="1:29">
      <c r="A906" s="1">
        <v>905</v>
      </c>
      <c r="F906" s="16"/>
      <c r="G906" s="17"/>
      <c r="H906" s="17"/>
      <c r="I906" s="17"/>
      <c r="T906" s="140"/>
      <c r="U906" s="141"/>
      <c r="V906" s="141"/>
      <c r="W906" s="141"/>
      <c r="X906" s="141"/>
      <c r="Y906" s="141"/>
      <c r="Z906" s="141"/>
      <c r="AA906" s="141"/>
      <c r="AB906" s="141"/>
      <c r="AC906" s="142"/>
    </row>
    <row r="907" spans="1:29">
      <c r="A907" s="1">
        <v>906</v>
      </c>
      <c r="F907" s="16"/>
      <c r="G907" s="17"/>
      <c r="H907" s="17"/>
      <c r="I907" s="17"/>
      <c r="T907" s="140"/>
      <c r="U907" s="141"/>
      <c r="V907" s="141"/>
      <c r="W907" s="141"/>
      <c r="X907" s="141"/>
      <c r="Y907" s="141"/>
      <c r="Z907" s="141"/>
      <c r="AA907" s="141"/>
      <c r="AB907" s="141"/>
      <c r="AC907" s="142"/>
    </row>
    <row r="908" spans="1:29">
      <c r="A908" s="1">
        <v>907</v>
      </c>
      <c r="F908" s="16"/>
      <c r="G908" s="17"/>
      <c r="H908" s="17"/>
      <c r="I908" s="17"/>
      <c r="T908" s="140"/>
      <c r="U908" s="141"/>
      <c r="V908" s="141"/>
      <c r="W908" s="141"/>
      <c r="X908" s="141"/>
      <c r="Y908" s="141"/>
      <c r="Z908" s="141"/>
      <c r="AA908" s="141"/>
      <c r="AB908" s="141"/>
      <c r="AC908" s="142"/>
    </row>
    <row r="909" spans="1:29">
      <c r="A909" s="1">
        <v>908</v>
      </c>
      <c r="F909" s="16"/>
      <c r="G909" s="17"/>
      <c r="H909" s="17"/>
      <c r="I909" s="17"/>
      <c r="T909" s="140"/>
      <c r="U909" s="141"/>
      <c r="V909" s="141"/>
      <c r="W909" s="141"/>
      <c r="X909" s="141"/>
      <c r="Y909" s="141"/>
      <c r="Z909" s="141"/>
      <c r="AA909" s="141"/>
      <c r="AB909" s="141"/>
      <c r="AC909" s="142"/>
    </row>
    <row r="910" spans="1:29">
      <c r="A910" s="1">
        <v>909</v>
      </c>
      <c r="F910" s="16"/>
      <c r="G910" s="17"/>
      <c r="H910" s="17"/>
      <c r="I910" s="17"/>
      <c r="T910" s="140"/>
      <c r="U910" s="141"/>
      <c r="V910" s="141"/>
      <c r="W910" s="141"/>
      <c r="X910" s="141"/>
      <c r="Y910" s="141"/>
      <c r="Z910" s="141"/>
      <c r="AA910" s="141"/>
      <c r="AB910" s="141"/>
      <c r="AC910" s="142"/>
    </row>
    <row r="911" spans="1:29">
      <c r="A911" s="1">
        <v>910</v>
      </c>
      <c r="F911" s="16"/>
      <c r="G911" s="17"/>
      <c r="H911" s="17"/>
      <c r="I911" s="17"/>
      <c r="T911" s="140"/>
      <c r="U911" s="141"/>
      <c r="V911" s="141"/>
      <c r="W911" s="141"/>
      <c r="X911" s="141"/>
      <c r="Y911" s="141"/>
      <c r="Z911" s="141"/>
      <c r="AA911" s="141"/>
      <c r="AB911" s="141"/>
      <c r="AC911" s="142"/>
    </row>
    <row r="912" spans="1:29">
      <c r="A912" s="1">
        <v>911</v>
      </c>
      <c r="F912" s="16"/>
      <c r="G912" s="17"/>
      <c r="H912" s="17"/>
      <c r="I912" s="17"/>
      <c r="T912" s="140"/>
      <c r="U912" s="141"/>
      <c r="V912" s="141"/>
      <c r="W912" s="141"/>
      <c r="X912" s="141"/>
      <c r="Y912" s="141"/>
      <c r="Z912" s="141"/>
      <c r="AA912" s="141"/>
      <c r="AB912" s="141"/>
      <c r="AC912" s="142"/>
    </row>
    <row r="913" spans="1:29">
      <c r="A913" s="1">
        <v>912</v>
      </c>
      <c r="F913" s="16"/>
      <c r="G913" s="17"/>
      <c r="H913" s="17"/>
      <c r="I913" s="17"/>
      <c r="T913" s="140"/>
      <c r="U913" s="141"/>
      <c r="V913" s="141"/>
      <c r="W913" s="141"/>
      <c r="X913" s="141"/>
      <c r="Y913" s="141"/>
      <c r="Z913" s="141"/>
      <c r="AA913" s="141"/>
      <c r="AB913" s="141"/>
      <c r="AC913" s="142"/>
    </row>
    <row r="914" spans="1:29">
      <c r="A914" s="1">
        <v>913</v>
      </c>
      <c r="F914" s="16"/>
      <c r="G914" s="17"/>
      <c r="H914" s="17"/>
      <c r="I914" s="17"/>
      <c r="T914" s="140"/>
      <c r="U914" s="141"/>
      <c r="V914" s="141"/>
      <c r="W914" s="141"/>
      <c r="X914" s="141"/>
      <c r="Y914" s="141"/>
      <c r="Z914" s="141"/>
      <c r="AA914" s="141"/>
      <c r="AB914" s="141"/>
      <c r="AC914" s="142"/>
    </row>
    <row r="915" spans="1:29">
      <c r="A915" s="1">
        <v>914</v>
      </c>
      <c r="F915" s="16"/>
      <c r="G915" s="17"/>
      <c r="H915" s="17"/>
      <c r="I915" s="17"/>
      <c r="T915" s="140"/>
      <c r="U915" s="141"/>
      <c r="V915" s="141"/>
      <c r="W915" s="141"/>
      <c r="X915" s="141"/>
      <c r="Y915" s="141"/>
      <c r="Z915" s="141"/>
      <c r="AA915" s="141"/>
      <c r="AB915" s="141"/>
      <c r="AC915" s="142"/>
    </row>
    <row r="916" spans="1:29">
      <c r="A916" s="1">
        <v>915</v>
      </c>
      <c r="F916" s="16"/>
      <c r="G916" s="17"/>
      <c r="H916" s="17"/>
      <c r="I916" s="17"/>
      <c r="T916" s="140"/>
      <c r="U916" s="141"/>
      <c r="V916" s="141"/>
      <c r="W916" s="141"/>
      <c r="X916" s="141"/>
      <c r="Y916" s="141"/>
      <c r="Z916" s="141"/>
      <c r="AA916" s="141"/>
      <c r="AB916" s="141"/>
      <c r="AC916" s="142"/>
    </row>
    <row r="917" spans="1:29">
      <c r="A917" s="1">
        <v>916</v>
      </c>
      <c r="F917" s="16"/>
      <c r="G917" s="17"/>
      <c r="H917" s="17"/>
      <c r="I917" s="17"/>
      <c r="T917" s="140"/>
      <c r="U917" s="141"/>
      <c r="V917" s="141"/>
      <c r="W917" s="141"/>
      <c r="X917" s="141"/>
      <c r="Y917" s="141"/>
      <c r="Z917" s="141"/>
      <c r="AA917" s="141"/>
      <c r="AB917" s="141"/>
      <c r="AC917" s="142"/>
    </row>
    <row r="918" spans="1:29">
      <c r="A918" s="1">
        <v>917</v>
      </c>
      <c r="F918" s="16"/>
      <c r="G918" s="17"/>
      <c r="H918" s="17"/>
      <c r="I918" s="17"/>
      <c r="T918" s="140"/>
      <c r="U918" s="141"/>
      <c r="V918" s="141"/>
      <c r="W918" s="141"/>
      <c r="X918" s="141"/>
      <c r="Y918" s="141"/>
      <c r="Z918" s="141"/>
      <c r="AA918" s="141"/>
      <c r="AB918" s="141"/>
      <c r="AC918" s="142"/>
    </row>
    <row r="919" spans="1:29">
      <c r="A919" s="1">
        <v>918</v>
      </c>
      <c r="F919" s="16"/>
      <c r="G919" s="17"/>
      <c r="H919" s="17"/>
      <c r="I919" s="17"/>
      <c r="T919" s="140"/>
      <c r="U919" s="141"/>
      <c r="V919" s="141"/>
      <c r="W919" s="141"/>
      <c r="X919" s="141"/>
      <c r="Y919" s="141"/>
      <c r="Z919" s="141"/>
      <c r="AA919" s="141"/>
      <c r="AB919" s="141"/>
      <c r="AC919" s="142"/>
    </row>
    <row r="920" spans="1:29">
      <c r="A920" s="1">
        <v>919</v>
      </c>
      <c r="F920" s="16"/>
      <c r="G920" s="17"/>
      <c r="H920" s="17"/>
      <c r="I920" s="17"/>
      <c r="T920" s="140"/>
      <c r="U920" s="141"/>
      <c r="V920" s="141"/>
      <c r="W920" s="141"/>
      <c r="X920" s="141"/>
      <c r="Y920" s="141"/>
      <c r="Z920" s="141"/>
      <c r="AA920" s="141"/>
      <c r="AB920" s="141"/>
      <c r="AC920" s="142"/>
    </row>
    <row r="921" spans="1:29">
      <c r="A921" s="1">
        <v>920</v>
      </c>
      <c r="F921" s="16"/>
      <c r="G921" s="17"/>
      <c r="H921" s="17"/>
      <c r="I921" s="17"/>
      <c r="T921" s="140"/>
      <c r="U921" s="141"/>
      <c r="V921" s="141"/>
      <c r="W921" s="141"/>
      <c r="X921" s="141"/>
      <c r="Y921" s="141"/>
      <c r="Z921" s="141"/>
      <c r="AA921" s="141"/>
      <c r="AB921" s="141"/>
      <c r="AC921" s="142"/>
    </row>
    <row r="922" spans="1:29">
      <c r="A922" s="1">
        <v>921</v>
      </c>
      <c r="F922" s="16"/>
      <c r="G922" s="17"/>
      <c r="H922" s="17"/>
      <c r="I922" s="17"/>
      <c r="T922" s="140"/>
      <c r="U922" s="141"/>
      <c r="V922" s="141"/>
      <c r="W922" s="141"/>
      <c r="X922" s="141"/>
      <c r="Y922" s="141"/>
      <c r="Z922" s="141"/>
      <c r="AA922" s="141"/>
      <c r="AB922" s="141"/>
      <c r="AC922" s="142"/>
    </row>
    <row r="923" spans="1:29">
      <c r="A923" s="1">
        <v>922</v>
      </c>
      <c r="F923" s="16"/>
      <c r="G923" s="17"/>
      <c r="H923" s="17"/>
      <c r="I923" s="17"/>
      <c r="T923" s="140"/>
      <c r="U923" s="141"/>
      <c r="V923" s="141"/>
      <c r="W923" s="141"/>
      <c r="X923" s="141"/>
      <c r="Y923" s="141"/>
      <c r="Z923" s="141"/>
      <c r="AA923" s="141"/>
      <c r="AB923" s="141"/>
      <c r="AC923" s="142"/>
    </row>
    <row r="924" spans="1:29">
      <c r="A924" s="1">
        <v>923</v>
      </c>
      <c r="F924" s="16"/>
      <c r="G924" s="17"/>
      <c r="H924" s="17"/>
      <c r="I924" s="17"/>
      <c r="T924" s="140"/>
      <c r="U924" s="141"/>
      <c r="V924" s="141"/>
      <c r="W924" s="141"/>
      <c r="X924" s="141"/>
      <c r="Y924" s="141"/>
      <c r="Z924" s="141"/>
      <c r="AA924" s="141"/>
      <c r="AB924" s="141"/>
      <c r="AC924" s="142"/>
    </row>
    <row r="925" spans="1:29">
      <c r="A925" s="1">
        <v>924</v>
      </c>
      <c r="F925" s="16"/>
      <c r="G925" s="17"/>
      <c r="H925" s="17"/>
      <c r="I925" s="17"/>
      <c r="T925" s="140"/>
      <c r="U925" s="141"/>
      <c r="V925" s="141"/>
      <c r="W925" s="141"/>
      <c r="X925" s="141"/>
      <c r="Y925" s="141"/>
      <c r="Z925" s="141"/>
      <c r="AA925" s="141"/>
      <c r="AB925" s="141"/>
      <c r="AC925" s="142"/>
    </row>
    <row r="926" spans="1:29">
      <c r="A926" s="1">
        <v>925</v>
      </c>
      <c r="F926" s="16"/>
      <c r="G926" s="17"/>
      <c r="H926" s="17"/>
      <c r="I926" s="17"/>
      <c r="T926" s="140"/>
      <c r="U926" s="141"/>
      <c r="V926" s="141"/>
      <c r="W926" s="141"/>
      <c r="X926" s="141"/>
      <c r="Y926" s="141"/>
      <c r="Z926" s="141"/>
      <c r="AA926" s="141"/>
      <c r="AB926" s="141"/>
      <c r="AC926" s="142"/>
    </row>
    <row r="927" spans="1:29">
      <c r="A927" s="1">
        <v>926</v>
      </c>
      <c r="F927" s="16"/>
      <c r="G927" s="17"/>
      <c r="H927" s="17"/>
      <c r="I927" s="17"/>
      <c r="T927" s="140"/>
      <c r="U927" s="141"/>
      <c r="V927" s="141"/>
      <c r="W927" s="141"/>
      <c r="X927" s="141"/>
      <c r="Y927" s="141"/>
      <c r="Z927" s="141"/>
      <c r="AA927" s="141"/>
      <c r="AB927" s="141"/>
      <c r="AC927" s="142"/>
    </row>
    <row r="928" spans="1:29">
      <c r="A928" s="1">
        <v>927</v>
      </c>
      <c r="F928" s="16"/>
      <c r="G928" s="17"/>
      <c r="H928" s="17"/>
      <c r="I928" s="17"/>
      <c r="T928" s="140"/>
      <c r="U928" s="141"/>
      <c r="V928" s="141"/>
      <c r="W928" s="141"/>
      <c r="X928" s="141"/>
      <c r="Y928" s="141"/>
      <c r="Z928" s="141"/>
      <c r="AA928" s="141"/>
      <c r="AB928" s="141"/>
      <c r="AC928" s="142"/>
    </row>
    <row r="929" spans="1:29">
      <c r="A929" s="1">
        <v>928</v>
      </c>
      <c r="F929" s="16"/>
      <c r="G929" s="17"/>
      <c r="H929" s="17"/>
      <c r="I929" s="17"/>
      <c r="T929" s="140"/>
      <c r="U929" s="141"/>
      <c r="V929" s="141"/>
      <c r="W929" s="141"/>
      <c r="X929" s="141"/>
      <c r="Y929" s="141"/>
      <c r="Z929" s="141"/>
      <c r="AA929" s="141"/>
      <c r="AB929" s="141"/>
      <c r="AC929" s="142"/>
    </row>
    <row r="930" spans="1:29">
      <c r="A930" s="1">
        <v>929</v>
      </c>
      <c r="F930" s="16"/>
      <c r="G930" s="17"/>
      <c r="H930" s="17"/>
      <c r="I930" s="17"/>
      <c r="T930" s="140"/>
      <c r="U930" s="141"/>
      <c r="V930" s="141"/>
      <c r="W930" s="141"/>
      <c r="X930" s="141"/>
      <c r="Y930" s="141"/>
      <c r="Z930" s="141"/>
      <c r="AA930" s="141"/>
      <c r="AB930" s="141"/>
      <c r="AC930" s="142"/>
    </row>
    <row r="931" spans="1:29">
      <c r="A931" s="1">
        <v>930</v>
      </c>
      <c r="F931" s="16"/>
      <c r="G931" s="17"/>
      <c r="H931" s="17"/>
      <c r="I931" s="17"/>
      <c r="T931" s="140"/>
      <c r="U931" s="141"/>
      <c r="V931" s="141"/>
      <c r="W931" s="141"/>
      <c r="X931" s="141"/>
      <c r="Y931" s="141"/>
      <c r="Z931" s="141"/>
      <c r="AA931" s="141"/>
      <c r="AB931" s="141"/>
      <c r="AC931" s="142"/>
    </row>
    <row r="932" spans="1:29">
      <c r="A932" s="1">
        <v>931</v>
      </c>
      <c r="F932" s="16"/>
      <c r="G932" s="17"/>
      <c r="H932" s="17"/>
      <c r="I932" s="17"/>
      <c r="T932" s="140"/>
      <c r="U932" s="141"/>
      <c r="V932" s="141"/>
      <c r="W932" s="141"/>
      <c r="X932" s="141"/>
      <c r="Y932" s="141"/>
      <c r="Z932" s="141"/>
      <c r="AA932" s="141"/>
      <c r="AB932" s="141"/>
      <c r="AC932" s="142"/>
    </row>
    <row r="933" spans="1:29">
      <c r="A933" s="1">
        <v>932</v>
      </c>
      <c r="F933" s="16"/>
      <c r="G933" s="17"/>
      <c r="H933" s="17"/>
      <c r="I933" s="17"/>
      <c r="T933" s="140"/>
      <c r="U933" s="141"/>
      <c r="V933" s="141"/>
      <c r="W933" s="141"/>
      <c r="X933" s="141"/>
      <c r="Y933" s="141"/>
      <c r="Z933" s="141"/>
      <c r="AA933" s="141"/>
      <c r="AB933" s="141"/>
      <c r="AC933" s="142"/>
    </row>
    <row r="934" spans="1:29">
      <c r="A934" s="1">
        <v>933</v>
      </c>
      <c r="F934" s="16"/>
      <c r="G934" s="17"/>
      <c r="H934" s="17"/>
      <c r="I934" s="17"/>
      <c r="T934" s="140"/>
      <c r="U934" s="141"/>
      <c r="V934" s="141"/>
      <c r="W934" s="141"/>
      <c r="X934" s="141"/>
      <c r="Y934" s="141"/>
      <c r="Z934" s="141"/>
      <c r="AA934" s="141"/>
      <c r="AB934" s="141"/>
      <c r="AC934" s="142"/>
    </row>
    <row r="935" spans="1:29">
      <c r="A935" s="1">
        <v>934</v>
      </c>
      <c r="F935" s="16"/>
      <c r="G935" s="17"/>
      <c r="H935" s="17"/>
      <c r="I935" s="17"/>
      <c r="T935" s="140"/>
      <c r="U935" s="141"/>
      <c r="V935" s="141"/>
      <c r="W935" s="141"/>
      <c r="X935" s="141"/>
      <c r="Y935" s="141"/>
      <c r="Z935" s="141"/>
      <c r="AA935" s="141"/>
      <c r="AB935" s="141"/>
      <c r="AC935" s="142"/>
    </row>
    <row r="936" spans="1:29">
      <c r="A936" s="1">
        <v>935</v>
      </c>
      <c r="F936" s="16"/>
      <c r="G936" s="17"/>
      <c r="H936" s="17"/>
      <c r="I936" s="17"/>
      <c r="T936" s="140"/>
      <c r="U936" s="141"/>
      <c r="V936" s="141"/>
      <c r="W936" s="141"/>
      <c r="X936" s="141"/>
      <c r="Y936" s="141"/>
      <c r="Z936" s="141"/>
      <c r="AA936" s="141"/>
      <c r="AB936" s="141"/>
      <c r="AC936" s="142"/>
    </row>
    <row r="937" spans="1:29">
      <c r="A937" s="1">
        <v>936</v>
      </c>
      <c r="F937" s="16"/>
      <c r="G937" s="17"/>
      <c r="H937" s="17"/>
      <c r="I937" s="17"/>
      <c r="T937" s="140"/>
      <c r="U937" s="141"/>
      <c r="V937" s="141"/>
      <c r="W937" s="141"/>
      <c r="X937" s="141"/>
      <c r="Y937" s="141"/>
      <c r="Z937" s="141"/>
      <c r="AA937" s="141"/>
      <c r="AB937" s="141"/>
      <c r="AC937" s="142"/>
    </row>
    <row r="938" spans="1:29">
      <c r="A938" s="1">
        <v>937</v>
      </c>
      <c r="F938" s="16"/>
      <c r="G938" s="17"/>
      <c r="H938" s="17"/>
      <c r="I938" s="17"/>
      <c r="T938" s="140"/>
      <c r="U938" s="141"/>
      <c r="V938" s="141"/>
      <c r="W938" s="141"/>
      <c r="X938" s="141"/>
      <c r="Y938" s="141"/>
      <c r="Z938" s="141"/>
      <c r="AA938" s="141"/>
      <c r="AB938" s="141"/>
      <c r="AC938" s="142"/>
    </row>
    <row r="939" spans="1:29">
      <c r="A939" s="1">
        <v>938</v>
      </c>
      <c r="F939" s="16"/>
      <c r="G939" s="17"/>
      <c r="H939" s="17"/>
      <c r="I939" s="17"/>
      <c r="T939" s="140"/>
      <c r="U939" s="141"/>
      <c r="V939" s="141"/>
      <c r="W939" s="141"/>
      <c r="X939" s="141"/>
      <c r="Y939" s="141"/>
      <c r="Z939" s="141"/>
      <c r="AA939" s="141"/>
      <c r="AB939" s="141"/>
      <c r="AC939" s="142"/>
    </row>
    <row r="940" spans="1:29">
      <c r="A940" s="1">
        <v>939</v>
      </c>
      <c r="F940" s="16"/>
      <c r="G940" s="17"/>
      <c r="H940" s="17"/>
      <c r="I940" s="17"/>
      <c r="T940" s="140"/>
      <c r="U940" s="141"/>
      <c r="V940" s="141"/>
      <c r="W940" s="141"/>
      <c r="X940" s="141"/>
      <c r="Y940" s="141"/>
      <c r="Z940" s="141"/>
      <c r="AA940" s="141"/>
      <c r="AB940" s="141"/>
      <c r="AC940" s="142"/>
    </row>
    <row r="941" spans="1:29">
      <c r="A941" s="1">
        <v>940</v>
      </c>
      <c r="F941" s="16"/>
      <c r="G941" s="17"/>
      <c r="H941" s="17"/>
      <c r="I941" s="17"/>
      <c r="T941" s="140"/>
      <c r="U941" s="141"/>
      <c r="V941" s="141"/>
      <c r="W941" s="141"/>
      <c r="X941" s="141"/>
      <c r="Y941" s="141"/>
      <c r="Z941" s="141"/>
      <c r="AA941" s="141"/>
      <c r="AB941" s="141"/>
      <c r="AC941" s="142"/>
    </row>
    <row r="942" spans="1:29">
      <c r="A942" s="1">
        <v>941</v>
      </c>
      <c r="F942" s="16"/>
      <c r="G942" s="17"/>
      <c r="H942" s="17"/>
      <c r="I942" s="17"/>
      <c r="T942" s="140"/>
      <c r="U942" s="141"/>
      <c r="V942" s="141"/>
      <c r="W942" s="141"/>
      <c r="X942" s="141"/>
      <c r="Y942" s="141"/>
      <c r="Z942" s="141"/>
      <c r="AA942" s="141"/>
      <c r="AB942" s="141"/>
      <c r="AC942" s="142"/>
    </row>
    <row r="943" spans="1:29">
      <c r="A943" s="1">
        <v>942</v>
      </c>
      <c r="F943" s="16"/>
      <c r="G943" s="17"/>
      <c r="H943" s="17"/>
      <c r="I943" s="17"/>
      <c r="T943" s="140"/>
      <c r="U943" s="141"/>
      <c r="V943" s="141"/>
      <c r="W943" s="141"/>
      <c r="X943" s="141"/>
      <c r="Y943" s="141"/>
      <c r="Z943" s="141"/>
      <c r="AA943" s="141"/>
      <c r="AB943" s="141"/>
      <c r="AC943" s="142"/>
    </row>
    <row r="944" spans="1:29">
      <c r="A944" s="1">
        <v>943</v>
      </c>
      <c r="F944" s="16"/>
      <c r="G944" s="17"/>
      <c r="H944" s="17"/>
      <c r="I944" s="17"/>
      <c r="T944" s="140"/>
      <c r="U944" s="141"/>
      <c r="V944" s="141"/>
      <c r="W944" s="141"/>
      <c r="X944" s="141"/>
      <c r="Y944" s="141"/>
      <c r="Z944" s="141"/>
      <c r="AA944" s="141"/>
      <c r="AB944" s="141"/>
      <c r="AC944" s="142"/>
    </row>
    <row r="945" spans="1:29">
      <c r="A945" s="1">
        <v>944</v>
      </c>
      <c r="F945" s="16"/>
      <c r="G945" s="17"/>
      <c r="H945" s="17"/>
      <c r="I945" s="17"/>
      <c r="T945" s="140"/>
      <c r="U945" s="141"/>
      <c r="V945" s="141"/>
      <c r="W945" s="141"/>
      <c r="X945" s="141"/>
      <c r="Y945" s="141"/>
      <c r="Z945" s="141"/>
      <c r="AA945" s="141"/>
      <c r="AB945" s="141"/>
      <c r="AC945" s="142"/>
    </row>
    <row r="946" spans="1:29">
      <c r="A946" s="1">
        <v>945</v>
      </c>
      <c r="F946" s="16"/>
      <c r="G946" s="17"/>
      <c r="H946" s="17"/>
      <c r="I946" s="17"/>
      <c r="T946" s="140"/>
      <c r="U946" s="141"/>
      <c r="V946" s="141"/>
      <c r="W946" s="141"/>
      <c r="X946" s="141"/>
      <c r="Y946" s="141"/>
      <c r="Z946" s="141"/>
      <c r="AA946" s="141"/>
      <c r="AB946" s="141"/>
      <c r="AC946" s="142"/>
    </row>
    <row r="947" spans="1:29">
      <c r="A947" s="1">
        <v>946</v>
      </c>
      <c r="F947" s="16"/>
      <c r="G947" s="17"/>
      <c r="H947" s="17"/>
      <c r="I947" s="17"/>
      <c r="T947" s="140"/>
      <c r="U947" s="141"/>
      <c r="V947" s="141"/>
      <c r="W947" s="141"/>
      <c r="X947" s="141"/>
      <c r="Y947" s="141"/>
      <c r="Z947" s="141"/>
      <c r="AA947" s="141"/>
      <c r="AB947" s="141"/>
      <c r="AC947" s="142"/>
    </row>
    <row r="948" spans="1:29">
      <c r="A948" s="1">
        <v>947</v>
      </c>
      <c r="F948" s="16"/>
      <c r="G948" s="17"/>
      <c r="H948" s="17"/>
      <c r="I948" s="17"/>
      <c r="T948" s="140"/>
      <c r="U948" s="141"/>
      <c r="V948" s="141"/>
      <c r="W948" s="141"/>
      <c r="X948" s="141"/>
      <c r="Y948" s="141"/>
      <c r="Z948" s="141"/>
      <c r="AA948" s="141"/>
      <c r="AB948" s="141"/>
      <c r="AC948" s="142"/>
    </row>
    <row r="949" spans="1:29">
      <c r="A949" s="1">
        <v>948</v>
      </c>
      <c r="F949" s="16"/>
      <c r="G949" s="17"/>
      <c r="H949" s="17"/>
      <c r="I949" s="17"/>
      <c r="T949" s="140"/>
      <c r="U949" s="141"/>
      <c r="V949" s="141"/>
      <c r="W949" s="141"/>
      <c r="X949" s="141"/>
      <c r="Y949" s="141"/>
      <c r="Z949" s="141"/>
      <c r="AA949" s="141"/>
      <c r="AB949" s="141"/>
      <c r="AC949" s="142"/>
    </row>
    <row r="950" spans="1:29">
      <c r="A950" s="1">
        <v>949</v>
      </c>
      <c r="F950" s="16"/>
      <c r="G950" s="17"/>
      <c r="H950" s="17"/>
      <c r="I950" s="17"/>
      <c r="T950" s="140"/>
      <c r="U950" s="141"/>
      <c r="V950" s="141"/>
      <c r="W950" s="141"/>
      <c r="X950" s="141"/>
      <c r="Y950" s="141"/>
      <c r="Z950" s="141"/>
      <c r="AA950" s="141"/>
      <c r="AB950" s="141"/>
      <c r="AC950" s="142"/>
    </row>
    <row r="951" spans="1:29">
      <c r="A951" s="1">
        <v>950</v>
      </c>
      <c r="F951" s="16"/>
      <c r="G951" s="17"/>
      <c r="H951" s="17"/>
      <c r="I951" s="17"/>
      <c r="T951" s="140"/>
      <c r="U951" s="141"/>
      <c r="V951" s="141"/>
      <c r="W951" s="141"/>
      <c r="X951" s="141"/>
      <c r="Y951" s="141"/>
      <c r="Z951" s="141"/>
      <c r="AA951" s="141"/>
      <c r="AB951" s="141"/>
      <c r="AC951" s="142"/>
    </row>
    <row r="952" spans="1:29">
      <c r="A952" s="1">
        <v>951</v>
      </c>
      <c r="F952" s="16"/>
      <c r="G952" s="17"/>
      <c r="H952" s="17"/>
      <c r="I952" s="17"/>
      <c r="T952" s="140"/>
      <c r="U952" s="141"/>
      <c r="V952" s="141"/>
      <c r="W952" s="141"/>
      <c r="X952" s="141"/>
      <c r="Y952" s="141"/>
      <c r="Z952" s="141"/>
      <c r="AA952" s="141"/>
      <c r="AB952" s="141"/>
      <c r="AC952" s="142"/>
    </row>
    <row r="953" spans="1:29">
      <c r="A953" s="1">
        <v>952</v>
      </c>
      <c r="F953" s="16"/>
      <c r="G953" s="17"/>
      <c r="H953" s="17"/>
      <c r="I953" s="17"/>
      <c r="T953" s="140"/>
      <c r="U953" s="141"/>
      <c r="V953" s="141"/>
      <c r="W953" s="141"/>
      <c r="X953" s="141"/>
      <c r="Y953" s="141"/>
      <c r="Z953" s="141"/>
      <c r="AA953" s="141"/>
      <c r="AB953" s="141"/>
      <c r="AC953" s="142"/>
    </row>
    <row r="954" spans="1:29">
      <c r="A954" s="1">
        <v>953</v>
      </c>
      <c r="F954" s="16"/>
      <c r="G954" s="17"/>
      <c r="H954" s="17"/>
      <c r="I954" s="17"/>
      <c r="T954" s="140"/>
      <c r="U954" s="141"/>
      <c r="V954" s="141"/>
      <c r="W954" s="141"/>
      <c r="X954" s="141"/>
      <c r="Y954" s="141"/>
      <c r="Z954" s="141"/>
      <c r="AA954" s="141"/>
      <c r="AB954" s="141"/>
      <c r="AC954" s="142"/>
    </row>
    <row r="955" spans="1:29">
      <c r="A955" s="1">
        <v>954</v>
      </c>
      <c r="F955" s="16"/>
      <c r="G955" s="17"/>
      <c r="H955" s="17"/>
      <c r="I955" s="17"/>
      <c r="T955" s="140"/>
      <c r="U955" s="141"/>
      <c r="V955" s="141"/>
      <c r="W955" s="141"/>
      <c r="X955" s="141"/>
      <c r="Y955" s="141"/>
      <c r="Z955" s="141"/>
      <c r="AA955" s="141"/>
      <c r="AB955" s="141"/>
      <c r="AC955" s="142"/>
    </row>
    <row r="956" spans="1:29">
      <c r="A956" s="1">
        <v>955</v>
      </c>
      <c r="F956" s="16"/>
      <c r="G956" s="17"/>
      <c r="H956" s="17"/>
      <c r="I956" s="17"/>
      <c r="T956" s="140"/>
      <c r="U956" s="141"/>
      <c r="V956" s="141"/>
      <c r="W956" s="141"/>
      <c r="X956" s="141"/>
      <c r="Y956" s="141"/>
      <c r="Z956" s="141"/>
      <c r="AA956" s="141"/>
      <c r="AB956" s="141"/>
      <c r="AC956" s="142"/>
    </row>
    <row r="957" spans="1:29">
      <c r="A957" s="1">
        <v>956</v>
      </c>
      <c r="F957" s="16"/>
      <c r="G957" s="17"/>
      <c r="H957" s="17"/>
      <c r="I957" s="17"/>
      <c r="T957" s="140"/>
      <c r="U957" s="141"/>
      <c r="V957" s="141"/>
      <c r="W957" s="141"/>
      <c r="X957" s="141"/>
      <c r="Y957" s="141"/>
      <c r="Z957" s="141"/>
      <c r="AA957" s="141"/>
      <c r="AB957" s="141"/>
      <c r="AC957" s="142"/>
    </row>
    <row r="958" spans="1:29">
      <c r="A958" s="1">
        <v>957</v>
      </c>
      <c r="F958" s="16"/>
      <c r="G958" s="17"/>
      <c r="H958" s="17"/>
      <c r="I958" s="17"/>
      <c r="T958" s="140"/>
      <c r="U958" s="141"/>
      <c r="V958" s="141"/>
      <c r="W958" s="141"/>
      <c r="X958" s="141"/>
      <c r="Y958" s="141"/>
      <c r="Z958" s="141"/>
      <c r="AA958" s="141"/>
      <c r="AB958" s="141"/>
      <c r="AC958" s="142"/>
    </row>
    <row r="959" spans="1:29">
      <c r="A959" s="1">
        <v>958</v>
      </c>
      <c r="F959" s="16"/>
      <c r="G959" s="17"/>
      <c r="H959" s="17"/>
      <c r="I959" s="17"/>
      <c r="T959" s="140"/>
      <c r="U959" s="141"/>
      <c r="V959" s="141"/>
      <c r="W959" s="141"/>
      <c r="X959" s="141"/>
      <c r="Y959" s="141"/>
      <c r="Z959" s="141"/>
      <c r="AA959" s="141"/>
      <c r="AB959" s="141"/>
      <c r="AC959" s="142"/>
    </row>
    <row r="960" spans="1:29">
      <c r="A960" s="1">
        <v>959</v>
      </c>
      <c r="F960" s="16"/>
      <c r="G960" s="17"/>
      <c r="H960" s="17"/>
      <c r="I960" s="17"/>
      <c r="T960" s="140"/>
      <c r="U960" s="141"/>
      <c r="V960" s="141"/>
      <c r="W960" s="141"/>
      <c r="X960" s="141"/>
      <c r="Y960" s="141"/>
      <c r="Z960" s="141"/>
      <c r="AA960" s="141"/>
      <c r="AB960" s="141"/>
      <c r="AC960" s="142"/>
    </row>
    <row r="961" spans="1:29">
      <c r="A961" s="1">
        <v>960</v>
      </c>
      <c r="F961" s="16"/>
      <c r="G961" s="17"/>
      <c r="H961" s="17"/>
      <c r="I961" s="17"/>
      <c r="T961" s="140"/>
      <c r="U961" s="141"/>
      <c r="V961" s="141"/>
      <c r="W961" s="141"/>
      <c r="X961" s="141"/>
      <c r="Y961" s="141"/>
      <c r="Z961" s="141"/>
      <c r="AA961" s="141"/>
      <c r="AB961" s="141"/>
      <c r="AC961" s="142"/>
    </row>
    <row r="962" spans="1:29">
      <c r="A962" s="1">
        <v>961</v>
      </c>
      <c r="F962" s="16"/>
      <c r="G962" s="17"/>
      <c r="H962" s="17"/>
      <c r="I962" s="17"/>
      <c r="T962" s="140"/>
      <c r="U962" s="141"/>
      <c r="V962" s="141"/>
      <c r="W962" s="141"/>
      <c r="X962" s="141"/>
      <c r="Y962" s="141"/>
      <c r="Z962" s="141"/>
      <c r="AA962" s="141"/>
      <c r="AB962" s="141"/>
      <c r="AC962" s="142"/>
    </row>
    <row r="963" spans="1:29">
      <c r="A963" s="1">
        <v>962</v>
      </c>
      <c r="F963" s="16"/>
      <c r="G963" s="17"/>
      <c r="H963" s="17"/>
      <c r="I963" s="17"/>
      <c r="T963" s="140"/>
      <c r="U963" s="141"/>
      <c r="V963" s="141"/>
      <c r="W963" s="141"/>
      <c r="X963" s="141"/>
      <c r="Y963" s="141"/>
      <c r="Z963" s="141"/>
      <c r="AA963" s="141"/>
      <c r="AB963" s="141"/>
      <c r="AC963" s="142"/>
    </row>
    <row r="964" spans="1:29">
      <c r="A964" s="1">
        <v>963</v>
      </c>
      <c r="F964" s="16"/>
      <c r="G964" s="17"/>
      <c r="H964" s="17"/>
      <c r="I964" s="17"/>
      <c r="T964" s="140"/>
      <c r="U964" s="141"/>
      <c r="V964" s="141"/>
      <c r="W964" s="141"/>
      <c r="X964" s="141"/>
      <c r="Y964" s="141"/>
      <c r="Z964" s="141"/>
      <c r="AA964" s="141"/>
      <c r="AB964" s="141"/>
      <c r="AC964" s="142"/>
    </row>
    <row r="965" spans="1:29">
      <c r="A965" s="1">
        <v>964</v>
      </c>
      <c r="F965" s="16"/>
      <c r="G965" s="17"/>
      <c r="H965" s="17"/>
      <c r="I965" s="17"/>
      <c r="T965" s="140"/>
      <c r="U965" s="141"/>
      <c r="V965" s="141"/>
      <c r="W965" s="141"/>
      <c r="X965" s="141"/>
      <c r="Y965" s="141"/>
      <c r="Z965" s="141"/>
      <c r="AA965" s="141"/>
      <c r="AB965" s="141"/>
      <c r="AC965" s="142"/>
    </row>
    <row r="966" spans="1:29">
      <c r="A966" s="1">
        <v>965</v>
      </c>
      <c r="F966" s="16"/>
      <c r="G966" s="17"/>
      <c r="H966" s="17"/>
      <c r="I966" s="17"/>
      <c r="T966" s="140"/>
      <c r="U966" s="141"/>
      <c r="V966" s="141"/>
      <c r="W966" s="141"/>
      <c r="X966" s="141"/>
      <c r="Y966" s="141"/>
      <c r="Z966" s="141"/>
      <c r="AA966" s="141"/>
      <c r="AB966" s="141"/>
      <c r="AC966" s="142"/>
    </row>
    <row r="967" spans="1:29">
      <c r="A967" s="1">
        <v>966</v>
      </c>
      <c r="F967" s="16"/>
      <c r="G967" s="17"/>
      <c r="H967" s="17"/>
      <c r="I967" s="17"/>
      <c r="T967" s="140"/>
      <c r="U967" s="141"/>
      <c r="V967" s="141"/>
      <c r="W967" s="141"/>
      <c r="X967" s="141"/>
      <c r="Y967" s="141"/>
      <c r="Z967" s="141"/>
      <c r="AA967" s="141"/>
      <c r="AB967" s="141"/>
      <c r="AC967" s="142"/>
    </row>
    <row r="968" spans="1:29">
      <c r="A968" s="1">
        <v>967</v>
      </c>
      <c r="F968" s="16"/>
      <c r="G968" s="17"/>
      <c r="H968" s="17"/>
      <c r="I968" s="17"/>
      <c r="T968" s="140"/>
      <c r="U968" s="141"/>
      <c r="V968" s="141"/>
      <c r="W968" s="141"/>
      <c r="X968" s="141"/>
      <c r="Y968" s="141"/>
      <c r="Z968" s="141"/>
      <c r="AA968" s="141"/>
      <c r="AB968" s="141"/>
      <c r="AC968" s="142"/>
    </row>
    <row r="969" spans="1:29">
      <c r="A969" s="1">
        <v>968</v>
      </c>
      <c r="F969" s="16"/>
      <c r="G969" s="17"/>
      <c r="H969" s="17"/>
      <c r="I969" s="17"/>
      <c r="T969" s="140"/>
      <c r="U969" s="141"/>
      <c r="V969" s="141"/>
      <c r="W969" s="141"/>
      <c r="X969" s="141"/>
      <c r="Y969" s="141"/>
      <c r="Z969" s="141"/>
      <c r="AA969" s="141"/>
      <c r="AB969" s="141"/>
      <c r="AC969" s="142"/>
    </row>
    <row r="970" spans="1:29">
      <c r="A970" s="1">
        <v>969</v>
      </c>
      <c r="F970" s="16"/>
      <c r="G970" s="17"/>
      <c r="H970" s="17"/>
      <c r="I970" s="17"/>
      <c r="T970" s="140"/>
      <c r="U970" s="141"/>
      <c r="V970" s="141"/>
      <c r="W970" s="141"/>
      <c r="X970" s="141"/>
      <c r="Y970" s="141"/>
      <c r="Z970" s="141"/>
      <c r="AA970" s="141"/>
      <c r="AB970" s="141"/>
      <c r="AC970" s="142"/>
    </row>
    <row r="971" spans="1:29">
      <c r="A971" s="1">
        <v>970</v>
      </c>
      <c r="F971" s="16"/>
      <c r="G971" s="17"/>
      <c r="H971" s="17"/>
      <c r="I971" s="17"/>
      <c r="T971" s="140"/>
      <c r="U971" s="141"/>
      <c r="V971" s="141"/>
      <c r="W971" s="141"/>
      <c r="X971" s="141"/>
      <c r="Y971" s="141"/>
      <c r="Z971" s="141"/>
      <c r="AA971" s="141"/>
      <c r="AB971" s="141"/>
      <c r="AC971" s="142"/>
    </row>
    <row r="972" spans="1:29">
      <c r="A972" s="1">
        <v>971</v>
      </c>
      <c r="F972" s="16"/>
      <c r="G972" s="17"/>
      <c r="H972" s="17"/>
      <c r="I972" s="17"/>
      <c r="T972" s="140"/>
      <c r="U972" s="141"/>
      <c r="V972" s="141"/>
      <c r="W972" s="141"/>
      <c r="X972" s="141"/>
      <c r="Y972" s="141"/>
      <c r="Z972" s="141"/>
      <c r="AA972" s="141"/>
      <c r="AB972" s="141"/>
      <c r="AC972" s="142"/>
    </row>
    <row r="973" spans="1:29">
      <c r="A973" s="1">
        <v>972</v>
      </c>
      <c r="F973" s="16"/>
      <c r="G973" s="17"/>
      <c r="H973" s="17"/>
      <c r="I973" s="17"/>
      <c r="T973" s="140"/>
      <c r="U973" s="141"/>
      <c r="V973" s="141"/>
      <c r="W973" s="141"/>
      <c r="X973" s="141"/>
      <c r="Y973" s="141"/>
      <c r="Z973" s="141"/>
      <c r="AA973" s="141"/>
      <c r="AB973" s="141"/>
      <c r="AC973" s="142"/>
    </row>
    <row r="974" spans="1:29">
      <c r="A974" s="1">
        <v>973</v>
      </c>
      <c r="F974" s="16"/>
      <c r="G974" s="17"/>
      <c r="H974" s="17"/>
      <c r="I974" s="17"/>
      <c r="T974" s="140"/>
      <c r="U974" s="141"/>
      <c r="V974" s="141"/>
      <c r="W974" s="141"/>
      <c r="X974" s="141"/>
      <c r="Y974" s="141"/>
      <c r="Z974" s="141"/>
      <c r="AA974" s="141"/>
      <c r="AB974" s="141"/>
      <c r="AC974" s="142"/>
    </row>
    <row r="975" spans="1:29">
      <c r="A975" s="1">
        <v>974</v>
      </c>
      <c r="F975" s="16"/>
      <c r="G975" s="17"/>
      <c r="H975" s="17"/>
      <c r="I975" s="17"/>
      <c r="T975" s="140"/>
      <c r="U975" s="141"/>
      <c r="V975" s="141"/>
      <c r="W975" s="141"/>
      <c r="X975" s="141"/>
      <c r="Y975" s="141"/>
      <c r="Z975" s="141"/>
      <c r="AA975" s="141"/>
      <c r="AB975" s="141"/>
      <c r="AC975" s="142"/>
    </row>
    <row r="976" spans="1:29">
      <c r="A976" s="1">
        <v>975</v>
      </c>
      <c r="F976" s="16"/>
      <c r="G976" s="17"/>
      <c r="H976" s="17"/>
      <c r="I976" s="17"/>
      <c r="T976" s="140"/>
      <c r="U976" s="141"/>
      <c r="V976" s="141"/>
      <c r="W976" s="141"/>
      <c r="X976" s="141"/>
      <c r="Y976" s="141"/>
      <c r="Z976" s="141"/>
      <c r="AA976" s="141"/>
      <c r="AB976" s="141"/>
      <c r="AC976" s="142"/>
    </row>
    <row r="977" spans="1:29">
      <c r="A977" s="1">
        <v>976</v>
      </c>
      <c r="F977" s="16"/>
      <c r="G977" s="17"/>
      <c r="H977" s="17"/>
      <c r="I977" s="17"/>
      <c r="T977" s="140"/>
      <c r="U977" s="141"/>
      <c r="V977" s="141"/>
      <c r="W977" s="141"/>
      <c r="X977" s="141"/>
      <c r="Y977" s="141"/>
      <c r="Z977" s="141"/>
      <c r="AA977" s="141"/>
      <c r="AB977" s="141"/>
      <c r="AC977" s="142"/>
    </row>
    <row r="978" spans="1:29">
      <c r="A978" s="1">
        <v>977</v>
      </c>
      <c r="F978" s="16"/>
      <c r="G978" s="17"/>
      <c r="H978" s="17"/>
      <c r="I978" s="17"/>
      <c r="T978" s="140"/>
      <c r="U978" s="141"/>
      <c r="V978" s="141"/>
      <c r="W978" s="141"/>
      <c r="X978" s="141"/>
      <c r="Y978" s="141"/>
      <c r="Z978" s="141"/>
      <c r="AA978" s="141"/>
      <c r="AB978" s="141"/>
      <c r="AC978" s="142"/>
    </row>
    <row r="979" spans="1:29">
      <c r="A979" s="1">
        <v>978</v>
      </c>
      <c r="F979" s="16"/>
      <c r="G979" s="17"/>
      <c r="H979" s="17"/>
      <c r="I979" s="17"/>
      <c r="T979" s="140"/>
      <c r="U979" s="141"/>
      <c r="V979" s="141"/>
      <c r="W979" s="141"/>
      <c r="X979" s="141"/>
      <c r="Y979" s="141"/>
      <c r="Z979" s="141"/>
      <c r="AA979" s="141"/>
      <c r="AB979" s="141"/>
      <c r="AC979" s="142"/>
    </row>
    <row r="980" spans="1:29">
      <c r="A980" s="1">
        <v>979</v>
      </c>
      <c r="F980" s="16"/>
      <c r="G980" s="17"/>
      <c r="H980" s="17"/>
      <c r="I980" s="17"/>
      <c r="T980" s="140"/>
      <c r="U980" s="141"/>
      <c r="V980" s="141"/>
      <c r="W980" s="141"/>
      <c r="X980" s="141"/>
      <c r="Y980" s="141"/>
      <c r="Z980" s="141"/>
      <c r="AA980" s="141"/>
      <c r="AB980" s="141"/>
      <c r="AC980" s="142"/>
    </row>
    <row r="981" spans="1:29">
      <c r="A981" s="1">
        <v>980</v>
      </c>
      <c r="F981" s="16"/>
      <c r="G981" s="17"/>
      <c r="H981" s="17"/>
      <c r="I981" s="17"/>
      <c r="T981" s="140"/>
      <c r="U981" s="141"/>
      <c r="V981" s="141"/>
      <c r="W981" s="141"/>
      <c r="X981" s="141"/>
      <c r="Y981" s="141"/>
      <c r="Z981" s="141"/>
      <c r="AA981" s="141"/>
      <c r="AB981" s="141"/>
      <c r="AC981" s="142"/>
    </row>
    <row r="982" spans="1:29">
      <c r="A982" s="1">
        <v>981</v>
      </c>
      <c r="F982" s="16"/>
      <c r="G982" s="17"/>
      <c r="H982" s="17"/>
      <c r="I982" s="17"/>
      <c r="T982" s="140"/>
      <c r="U982" s="141"/>
      <c r="V982" s="141"/>
      <c r="W982" s="141"/>
      <c r="X982" s="141"/>
      <c r="Y982" s="141"/>
      <c r="Z982" s="141"/>
      <c r="AA982" s="141"/>
      <c r="AB982" s="141"/>
      <c r="AC982" s="142"/>
    </row>
    <row r="983" spans="1:29">
      <c r="A983" s="1">
        <v>982</v>
      </c>
      <c r="F983" s="16"/>
      <c r="G983" s="17"/>
      <c r="H983" s="17"/>
      <c r="I983" s="17"/>
      <c r="T983" s="140"/>
      <c r="U983" s="141"/>
      <c r="V983" s="141"/>
      <c r="W983" s="141"/>
      <c r="X983" s="141"/>
      <c r="Y983" s="141"/>
      <c r="Z983" s="141"/>
      <c r="AA983" s="141"/>
      <c r="AB983" s="141"/>
      <c r="AC983" s="142"/>
    </row>
    <row r="984" spans="1:29">
      <c r="A984" s="1">
        <v>983</v>
      </c>
      <c r="F984" s="16"/>
      <c r="G984" s="17"/>
      <c r="H984" s="17"/>
      <c r="I984" s="17"/>
      <c r="T984" s="140"/>
      <c r="U984" s="141"/>
      <c r="V984" s="141"/>
      <c r="W984" s="141"/>
      <c r="X984" s="141"/>
      <c r="Y984" s="141"/>
      <c r="Z984" s="141"/>
      <c r="AA984" s="141"/>
      <c r="AB984" s="141"/>
      <c r="AC984" s="142"/>
    </row>
    <row r="985" spans="1:29">
      <c r="A985" s="1">
        <v>984</v>
      </c>
      <c r="F985" s="16"/>
      <c r="G985" s="17"/>
      <c r="H985" s="17"/>
      <c r="I985" s="17"/>
      <c r="T985" s="140"/>
      <c r="U985" s="141"/>
      <c r="V985" s="141"/>
      <c r="W985" s="141"/>
      <c r="X985" s="141"/>
      <c r="Y985" s="141"/>
      <c r="Z985" s="141"/>
      <c r="AA985" s="141"/>
      <c r="AB985" s="141"/>
      <c r="AC985" s="142"/>
    </row>
    <row r="986" spans="1:29">
      <c r="A986" s="1">
        <v>985</v>
      </c>
      <c r="F986" s="16"/>
      <c r="G986" s="17"/>
      <c r="H986" s="17"/>
      <c r="I986" s="17"/>
      <c r="T986" s="140"/>
      <c r="U986" s="141"/>
      <c r="V986" s="141"/>
      <c r="W986" s="141"/>
      <c r="X986" s="141"/>
      <c r="Y986" s="141"/>
      <c r="Z986" s="141"/>
      <c r="AA986" s="141"/>
      <c r="AB986" s="141"/>
      <c r="AC986" s="142"/>
    </row>
    <row r="987" spans="1:29">
      <c r="A987" s="1">
        <v>986</v>
      </c>
      <c r="F987" s="16"/>
      <c r="G987" s="17"/>
      <c r="H987" s="17"/>
      <c r="I987" s="17"/>
      <c r="T987" s="140"/>
      <c r="U987" s="141"/>
      <c r="V987" s="141"/>
      <c r="W987" s="141"/>
      <c r="X987" s="141"/>
      <c r="Y987" s="141"/>
      <c r="Z987" s="141"/>
      <c r="AA987" s="141"/>
      <c r="AB987" s="141"/>
      <c r="AC987" s="142"/>
    </row>
    <row r="988" spans="1:29">
      <c r="A988" s="1">
        <v>987</v>
      </c>
      <c r="F988" s="16"/>
      <c r="G988" s="17"/>
      <c r="H988" s="17"/>
      <c r="I988" s="17"/>
      <c r="T988" s="140"/>
      <c r="U988" s="141"/>
      <c r="V988" s="141"/>
      <c r="W988" s="141"/>
      <c r="X988" s="141"/>
      <c r="Y988" s="141"/>
      <c r="Z988" s="141"/>
      <c r="AA988" s="141"/>
      <c r="AB988" s="141"/>
      <c r="AC988" s="142"/>
    </row>
    <row r="989" spans="1:29">
      <c r="A989" s="1">
        <v>988</v>
      </c>
      <c r="F989" s="16"/>
      <c r="G989" s="17"/>
      <c r="H989" s="17"/>
      <c r="I989" s="17"/>
      <c r="T989" s="140"/>
      <c r="U989" s="141"/>
      <c r="V989" s="141"/>
      <c r="W989" s="141"/>
      <c r="X989" s="141"/>
      <c r="Y989" s="141"/>
      <c r="Z989" s="141"/>
      <c r="AA989" s="141"/>
      <c r="AB989" s="141"/>
      <c r="AC989" s="142"/>
    </row>
    <row r="990" spans="1:29">
      <c r="A990" s="1">
        <v>989</v>
      </c>
      <c r="F990" s="16"/>
      <c r="G990" s="17"/>
      <c r="H990" s="17"/>
      <c r="I990" s="17"/>
      <c r="T990" s="140"/>
      <c r="U990" s="141"/>
      <c r="V990" s="141"/>
      <c r="W990" s="141"/>
      <c r="X990" s="141"/>
      <c r="Y990" s="141"/>
      <c r="Z990" s="141"/>
      <c r="AA990" s="141"/>
      <c r="AB990" s="141"/>
      <c r="AC990" s="142"/>
    </row>
    <row r="991" spans="1:29">
      <c r="A991" s="1">
        <v>990</v>
      </c>
      <c r="F991" s="16"/>
      <c r="G991" s="17"/>
      <c r="H991" s="17"/>
      <c r="I991" s="17"/>
      <c r="T991" s="140"/>
      <c r="U991" s="141"/>
      <c r="V991" s="141"/>
      <c r="W991" s="141"/>
      <c r="X991" s="141"/>
      <c r="Y991" s="141"/>
      <c r="Z991" s="141"/>
      <c r="AA991" s="141"/>
      <c r="AB991" s="141"/>
      <c r="AC991" s="142"/>
    </row>
    <row r="992" spans="1:29">
      <c r="A992" s="1">
        <v>991</v>
      </c>
      <c r="F992" s="16"/>
      <c r="G992" s="17"/>
      <c r="H992" s="17"/>
      <c r="I992" s="17"/>
      <c r="T992" s="140"/>
      <c r="U992" s="141"/>
      <c r="V992" s="141"/>
      <c r="W992" s="141"/>
      <c r="X992" s="141"/>
      <c r="Y992" s="141"/>
      <c r="Z992" s="141"/>
      <c r="AA992" s="141"/>
      <c r="AB992" s="141"/>
      <c r="AC992" s="142"/>
    </row>
    <row r="993" spans="1:29">
      <c r="A993" s="1">
        <v>992</v>
      </c>
      <c r="F993" s="16"/>
      <c r="G993" s="17"/>
      <c r="H993" s="17"/>
      <c r="I993" s="17"/>
      <c r="T993" s="140"/>
      <c r="U993" s="141"/>
      <c r="V993" s="141"/>
      <c r="W993" s="141"/>
      <c r="X993" s="141"/>
      <c r="Y993" s="141"/>
      <c r="Z993" s="141"/>
      <c r="AA993" s="141"/>
      <c r="AB993" s="141"/>
      <c r="AC993" s="142"/>
    </row>
    <row r="994" spans="1:29">
      <c r="A994" s="1">
        <v>993</v>
      </c>
      <c r="F994" s="16"/>
      <c r="G994" s="17"/>
      <c r="H994" s="17"/>
      <c r="I994" s="17"/>
      <c r="T994" s="140"/>
      <c r="U994" s="141"/>
      <c r="V994" s="141"/>
      <c r="W994" s="141"/>
      <c r="X994" s="141"/>
      <c r="Y994" s="141"/>
      <c r="Z994" s="141"/>
      <c r="AA994" s="141"/>
      <c r="AB994" s="141"/>
      <c r="AC994" s="142"/>
    </row>
    <row r="995" spans="1:29">
      <c r="A995" s="1">
        <v>994</v>
      </c>
      <c r="F995" s="16"/>
      <c r="G995" s="17"/>
      <c r="H995" s="17"/>
      <c r="I995" s="17"/>
      <c r="T995" s="140"/>
      <c r="U995" s="141"/>
      <c r="V995" s="141"/>
      <c r="W995" s="141"/>
      <c r="X995" s="141"/>
      <c r="Y995" s="141"/>
      <c r="Z995" s="141"/>
      <c r="AA995" s="141"/>
      <c r="AB995" s="141"/>
      <c r="AC995" s="142"/>
    </row>
    <row r="996" spans="1:29">
      <c r="A996" s="1">
        <v>995</v>
      </c>
      <c r="F996" s="16"/>
      <c r="G996" s="17"/>
      <c r="H996" s="17"/>
      <c r="I996" s="17"/>
      <c r="T996" s="140"/>
      <c r="U996" s="141"/>
      <c r="V996" s="141"/>
      <c r="W996" s="141"/>
      <c r="X996" s="141"/>
      <c r="Y996" s="141"/>
      <c r="Z996" s="141"/>
      <c r="AA996" s="141"/>
      <c r="AB996" s="141"/>
      <c r="AC996" s="142"/>
    </row>
    <row r="997" spans="1:29">
      <c r="A997" s="1">
        <v>996</v>
      </c>
      <c r="F997" s="16"/>
      <c r="G997" s="17"/>
      <c r="H997" s="17"/>
      <c r="I997" s="17"/>
      <c r="T997" s="140"/>
      <c r="U997" s="141"/>
      <c r="V997" s="141"/>
      <c r="W997" s="141"/>
      <c r="X997" s="141"/>
      <c r="Y997" s="141"/>
      <c r="Z997" s="141"/>
      <c r="AA997" s="141"/>
      <c r="AB997" s="141"/>
      <c r="AC997" s="142"/>
    </row>
    <row r="998" spans="1:29">
      <c r="A998" s="1">
        <v>997</v>
      </c>
      <c r="F998" s="16"/>
      <c r="G998" s="17"/>
      <c r="H998" s="17"/>
      <c r="I998" s="17"/>
      <c r="T998" s="140"/>
      <c r="U998" s="141"/>
      <c r="V998" s="141"/>
      <c r="W998" s="141"/>
      <c r="X998" s="141"/>
      <c r="Y998" s="141"/>
      <c r="Z998" s="141"/>
      <c r="AA998" s="141"/>
      <c r="AB998" s="141"/>
      <c r="AC998" s="142"/>
    </row>
    <row r="999" spans="1:29">
      <c r="A999" s="1">
        <v>998</v>
      </c>
      <c r="F999" s="16"/>
      <c r="G999" s="17"/>
      <c r="H999" s="17"/>
      <c r="I999" s="17"/>
      <c r="T999" s="140"/>
      <c r="U999" s="141"/>
      <c r="V999" s="141"/>
      <c r="W999" s="141"/>
      <c r="X999" s="141"/>
      <c r="Y999" s="141"/>
      <c r="Z999" s="141"/>
      <c r="AA999" s="141"/>
      <c r="AB999" s="141"/>
      <c r="AC999" s="142"/>
    </row>
    <row r="1000" spans="1:29">
      <c r="A1000" s="1">
        <v>999</v>
      </c>
      <c r="F1000" s="16"/>
      <c r="G1000" s="17"/>
      <c r="H1000" s="17"/>
      <c r="I1000" s="17"/>
      <c r="T1000" s="140"/>
      <c r="U1000" s="141"/>
      <c r="V1000" s="141"/>
      <c r="W1000" s="141"/>
      <c r="X1000" s="141"/>
      <c r="Y1000" s="141"/>
      <c r="Z1000" s="141"/>
      <c r="AA1000" s="141"/>
      <c r="AB1000" s="141"/>
      <c r="AC1000" s="142"/>
    </row>
    <row r="1001" spans="1:29">
      <c r="A1001" s="1">
        <v>1000</v>
      </c>
      <c r="F1001" s="16"/>
      <c r="G1001" s="17"/>
      <c r="H1001" s="17"/>
      <c r="I1001" s="17"/>
    </row>
    <row r="1002" spans="1:29">
      <c r="F1002" s="16"/>
      <c r="G1002" s="17"/>
      <c r="H1002" s="17"/>
      <c r="I1002" s="17"/>
    </row>
    <row r="1003" spans="1:29">
      <c r="F1003" s="16"/>
      <c r="G1003" s="17"/>
      <c r="H1003" s="17"/>
      <c r="I1003" s="17"/>
    </row>
    <row r="1004" spans="1:29">
      <c r="F1004" s="16"/>
      <c r="G1004" s="17"/>
      <c r="H1004" s="17"/>
      <c r="I1004" s="17"/>
    </row>
    <row r="1005" spans="1:29">
      <c r="F1005" s="16"/>
      <c r="G1005" s="17"/>
      <c r="H1005" s="17"/>
      <c r="I1005" s="17"/>
    </row>
    <row r="1006" spans="1:29">
      <c r="F1006" s="16"/>
      <c r="G1006" s="17"/>
      <c r="H1006" s="17"/>
      <c r="I1006" s="17"/>
    </row>
    <row r="1007" spans="1:29">
      <c r="F1007" s="16"/>
      <c r="G1007" s="17"/>
      <c r="H1007" s="17"/>
      <c r="I1007" s="17"/>
    </row>
    <row r="1008" spans="1:29">
      <c r="F1008" s="16"/>
      <c r="G1008" s="17"/>
      <c r="H1008" s="17"/>
      <c r="I1008" s="17"/>
    </row>
    <row r="1009" spans="6:9">
      <c r="F1009" s="16"/>
      <c r="G1009" s="17"/>
      <c r="H1009" s="17"/>
      <c r="I1009" s="17"/>
    </row>
    <row r="1010" spans="6:9">
      <c r="F1010" s="16"/>
      <c r="G1010" s="17"/>
      <c r="H1010" s="17"/>
      <c r="I1010" s="17"/>
    </row>
    <row r="1011" spans="6:9">
      <c r="F1011" s="16"/>
      <c r="G1011" s="17"/>
      <c r="H1011" s="17"/>
      <c r="I1011" s="17"/>
    </row>
    <row r="1012" spans="6:9">
      <c r="F1012" s="16"/>
      <c r="G1012" s="17"/>
      <c r="H1012" s="17"/>
      <c r="I1012" s="17"/>
    </row>
    <row r="1013" spans="6:9">
      <c r="F1013" s="16"/>
      <c r="G1013" s="17"/>
      <c r="H1013" s="17"/>
      <c r="I1013" s="17"/>
    </row>
    <row r="1014" spans="6:9">
      <c r="F1014" s="16"/>
      <c r="G1014" s="17"/>
      <c r="H1014" s="17"/>
      <c r="I1014" s="17"/>
    </row>
    <row r="1015" spans="6:9">
      <c r="F1015" s="16"/>
      <c r="G1015" s="17"/>
      <c r="H1015" s="17"/>
      <c r="I1015" s="17"/>
    </row>
    <row r="1016" spans="6:9">
      <c r="F1016" s="16"/>
      <c r="G1016" s="17"/>
      <c r="H1016" s="17"/>
      <c r="I1016" s="17"/>
    </row>
    <row r="1017" spans="6:9">
      <c r="F1017" s="16"/>
      <c r="G1017" s="17"/>
      <c r="H1017" s="17"/>
      <c r="I1017" s="17"/>
    </row>
    <row r="1018" spans="6:9">
      <c r="F1018" s="16"/>
      <c r="G1018" s="17"/>
      <c r="H1018" s="17"/>
      <c r="I1018" s="17"/>
    </row>
    <row r="1019" spans="6:9">
      <c r="F1019" s="16"/>
      <c r="G1019" s="17"/>
      <c r="H1019" s="17"/>
      <c r="I1019" s="17"/>
    </row>
    <row r="1020" spans="6:9">
      <c r="F1020" s="16"/>
      <c r="G1020" s="17"/>
      <c r="H1020" s="17"/>
      <c r="I1020" s="17"/>
    </row>
    <row r="1021" spans="6:9">
      <c r="F1021" s="16"/>
      <c r="G1021" s="17"/>
      <c r="H1021" s="17"/>
      <c r="I1021" s="17"/>
    </row>
    <row r="1022" spans="6:9">
      <c r="F1022" s="16"/>
      <c r="G1022" s="17"/>
      <c r="H1022" s="17"/>
      <c r="I1022" s="17"/>
    </row>
    <row r="1023" spans="6:9">
      <c r="F1023" s="16"/>
      <c r="G1023" s="17"/>
      <c r="H1023" s="17"/>
      <c r="I1023" s="17"/>
    </row>
    <row r="1024" spans="6:9">
      <c r="F1024" s="16"/>
      <c r="G1024" s="17"/>
      <c r="H1024" s="17"/>
      <c r="I1024" s="17"/>
    </row>
    <row r="1025" spans="6:9">
      <c r="F1025" s="16"/>
      <c r="G1025" s="17"/>
      <c r="H1025" s="17"/>
      <c r="I1025" s="17"/>
    </row>
    <row r="1026" spans="6:9">
      <c r="F1026" s="16"/>
      <c r="G1026" s="17"/>
      <c r="H1026" s="17"/>
      <c r="I1026" s="17"/>
    </row>
    <row r="1027" spans="6:9">
      <c r="F1027" s="16"/>
      <c r="G1027" s="17"/>
      <c r="H1027" s="17"/>
      <c r="I1027" s="17"/>
    </row>
    <row r="1028" spans="6:9">
      <c r="F1028" s="16"/>
      <c r="G1028" s="17"/>
      <c r="H1028" s="17"/>
      <c r="I1028" s="17"/>
    </row>
    <row r="1029" spans="6:9">
      <c r="F1029" s="16"/>
      <c r="G1029" s="17"/>
      <c r="H1029" s="17"/>
      <c r="I1029" s="17"/>
    </row>
    <row r="1030" spans="6:9">
      <c r="F1030" s="16"/>
      <c r="G1030" s="17"/>
      <c r="H1030" s="17"/>
      <c r="I1030" s="17"/>
    </row>
    <row r="1031" spans="6:9">
      <c r="F1031" s="16"/>
      <c r="G1031" s="17"/>
      <c r="H1031" s="17"/>
      <c r="I1031" s="17"/>
    </row>
    <row r="1032" spans="6:9">
      <c r="F1032" s="16"/>
      <c r="G1032" s="17"/>
      <c r="H1032" s="17"/>
      <c r="I1032" s="17"/>
    </row>
    <row r="1033" spans="6:9">
      <c r="F1033" s="16"/>
      <c r="G1033" s="17"/>
      <c r="H1033" s="17"/>
      <c r="I1033" s="17"/>
    </row>
    <row r="1034" spans="6:9">
      <c r="F1034" s="16"/>
      <c r="G1034" s="17"/>
      <c r="H1034" s="17"/>
      <c r="I1034" s="17"/>
    </row>
    <row r="1035" spans="6:9">
      <c r="F1035" s="16"/>
      <c r="G1035" s="17"/>
      <c r="H1035" s="17"/>
      <c r="I1035" s="17"/>
    </row>
    <row r="1036" spans="6:9">
      <c r="F1036" s="16"/>
      <c r="G1036" s="17"/>
      <c r="H1036" s="17"/>
      <c r="I1036" s="17"/>
    </row>
    <row r="1037" spans="6:9">
      <c r="F1037" s="16"/>
      <c r="G1037" s="17"/>
      <c r="H1037" s="17"/>
      <c r="I1037" s="17"/>
    </row>
    <row r="1038" spans="6:9">
      <c r="F1038" s="16"/>
      <c r="G1038" s="17"/>
      <c r="H1038" s="17"/>
      <c r="I1038" s="17"/>
    </row>
    <row r="1039" spans="6:9">
      <c r="F1039" s="16"/>
      <c r="G1039" s="17"/>
      <c r="H1039" s="17"/>
      <c r="I1039" s="17"/>
    </row>
    <row r="1040" spans="6:9">
      <c r="F1040" s="16"/>
      <c r="G1040" s="17"/>
      <c r="H1040" s="17"/>
      <c r="I1040" s="17"/>
    </row>
    <row r="1041" spans="6:9">
      <c r="F1041" s="16"/>
      <c r="G1041" s="17"/>
      <c r="H1041" s="17"/>
      <c r="I1041" s="17"/>
    </row>
    <row r="1042" spans="6:9">
      <c r="F1042" s="16"/>
      <c r="G1042" s="17"/>
      <c r="H1042" s="17"/>
      <c r="I1042" s="17"/>
    </row>
    <row r="1043" spans="6:9">
      <c r="F1043" s="16"/>
      <c r="G1043" s="17"/>
      <c r="H1043" s="17"/>
      <c r="I1043" s="17"/>
    </row>
    <row r="1044" spans="6:9">
      <c r="F1044" s="16"/>
      <c r="G1044" s="17"/>
      <c r="H1044" s="17"/>
      <c r="I1044" s="17"/>
    </row>
    <row r="1045" spans="6:9">
      <c r="F1045" s="16"/>
      <c r="G1045" s="17"/>
      <c r="H1045" s="17"/>
      <c r="I1045" s="17"/>
    </row>
    <row r="1046" spans="6:9">
      <c r="F1046" s="16"/>
      <c r="G1046" s="17"/>
      <c r="H1046" s="17"/>
      <c r="I1046" s="17"/>
    </row>
    <row r="1047" spans="6:9">
      <c r="F1047" s="16"/>
      <c r="G1047" s="17"/>
      <c r="H1047" s="17"/>
      <c r="I1047" s="17"/>
    </row>
    <row r="1048" spans="6:9">
      <c r="F1048" s="16"/>
      <c r="G1048" s="17"/>
      <c r="H1048" s="17"/>
      <c r="I1048" s="17"/>
    </row>
    <row r="1049" spans="6:9">
      <c r="F1049" s="16"/>
      <c r="G1049" s="17"/>
      <c r="H1049" s="17"/>
      <c r="I1049" s="17"/>
    </row>
    <row r="1050" spans="6:9">
      <c r="F1050" s="16"/>
      <c r="G1050" s="17"/>
      <c r="H1050" s="17"/>
      <c r="I1050" s="17"/>
    </row>
    <row r="1051" spans="6:9">
      <c r="F1051" s="16"/>
      <c r="G1051" s="17"/>
      <c r="H1051" s="17"/>
      <c r="I1051" s="17"/>
    </row>
    <row r="1052" spans="6:9">
      <c r="F1052" s="16"/>
      <c r="G1052" s="17"/>
      <c r="H1052" s="17"/>
      <c r="I1052" s="17"/>
    </row>
    <row r="1053" spans="6:9">
      <c r="F1053" s="16"/>
      <c r="G1053" s="17"/>
      <c r="H1053" s="17"/>
      <c r="I1053" s="17"/>
    </row>
    <row r="1054" spans="6:9">
      <c r="F1054" s="16"/>
      <c r="G1054" s="17"/>
      <c r="H1054" s="17"/>
      <c r="I1054" s="17"/>
    </row>
    <row r="1055" spans="6:9">
      <c r="F1055" s="16"/>
      <c r="G1055" s="17"/>
      <c r="H1055" s="17"/>
      <c r="I1055" s="17"/>
    </row>
    <row r="1056" spans="6:9">
      <c r="F1056" s="16"/>
      <c r="G1056" s="17"/>
      <c r="H1056" s="17"/>
      <c r="I1056" s="17"/>
    </row>
    <row r="1057" spans="6:9">
      <c r="F1057" s="16"/>
      <c r="G1057" s="17"/>
      <c r="H1057" s="17"/>
      <c r="I1057" s="17"/>
    </row>
    <row r="1058" spans="6:9">
      <c r="F1058" s="16"/>
      <c r="G1058" s="17"/>
      <c r="H1058" s="17"/>
      <c r="I1058" s="17"/>
    </row>
    <row r="1059" spans="6:9">
      <c r="F1059" s="16"/>
      <c r="G1059" s="17"/>
      <c r="H1059" s="17"/>
      <c r="I1059" s="17"/>
    </row>
    <row r="1060" spans="6:9">
      <c r="F1060" s="16"/>
      <c r="G1060" s="17"/>
      <c r="H1060" s="17"/>
      <c r="I1060" s="17"/>
    </row>
    <row r="1061" spans="6:9">
      <c r="F1061" s="16"/>
      <c r="G1061" s="17"/>
      <c r="H1061" s="17"/>
      <c r="I1061" s="17"/>
    </row>
    <row r="1062" spans="6:9">
      <c r="F1062" s="16"/>
      <c r="G1062" s="17"/>
      <c r="H1062" s="17"/>
      <c r="I1062" s="17"/>
    </row>
    <row r="1063" spans="6:9">
      <c r="F1063" s="16"/>
      <c r="G1063" s="17"/>
      <c r="H1063" s="17"/>
      <c r="I1063" s="17"/>
    </row>
    <row r="1064" spans="6:9">
      <c r="F1064" s="16"/>
      <c r="G1064" s="17"/>
      <c r="H1064" s="17"/>
      <c r="I1064" s="17"/>
    </row>
    <row r="1065" spans="6:9">
      <c r="F1065" s="16"/>
      <c r="G1065" s="17"/>
      <c r="H1065" s="17"/>
      <c r="I1065" s="17"/>
    </row>
    <row r="1066" spans="6:9">
      <c r="F1066" s="16"/>
      <c r="G1066" s="17"/>
      <c r="H1066" s="17"/>
      <c r="I1066" s="17"/>
    </row>
    <row r="1067" spans="6:9">
      <c r="F1067" s="16"/>
      <c r="G1067" s="17"/>
      <c r="H1067" s="17"/>
      <c r="I1067" s="17"/>
    </row>
    <row r="1068" spans="6:9">
      <c r="F1068" s="16"/>
      <c r="G1068" s="17"/>
      <c r="H1068" s="17"/>
      <c r="I1068" s="17"/>
    </row>
    <row r="1069" spans="6:9">
      <c r="F1069" s="16"/>
      <c r="G1069" s="17"/>
      <c r="H1069" s="17"/>
      <c r="I1069" s="17"/>
    </row>
    <row r="1070" spans="6:9">
      <c r="F1070" s="16"/>
      <c r="G1070" s="17"/>
      <c r="H1070" s="17"/>
      <c r="I1070" s="17"/>
    </row>
    <row r="1071" spans="6:9">
      <c r="F1071" s="16"/>
      <c r="G1071" s="17"/>
      <c r="H1071" s="17"/>
      <c r="I1071" s="17"/>
    </row>
    <row r="1072" spans="6:9">
      <c r="F1072" s="16"/>
      <c r="G1072" s="17"/>
      <c r="H1072" s="17"/>
      <c r="I1072" s="17"/>
    </row>
    <row r="1073" spans="6:9">
      <c r="F1073" s="16"/>
      <c r="G1073" s="17"/>
      <c r="H1073" s="17"/>
      <c r="I1073" s="17"/>
    </row>
    <row r="1074" spans="6:9">
      <c r="F1074" s="16"/>
      <c r="G1074" s="17"/>
      <c r="H1074" s="17"/>
      <c r="I1074" s="17"/>
    </row>
    <row r="1075" spans="6:9">
      <c r="F1075" s="16"/>
      <c r="G1075" s="17"/>
      <c r="H1075" s="17"/>
      <c r="I1075" s="17"/>
    </row>
    <row r="1076" spans="6:9">
      <c r="F1076" s="16"/>
      <c r="G1076" s="17"/>
      <c r="H1076" s="17"/>
      <c r="I1076" s="17"/>
    </row>
    <row r="1077" spans="6:9">
      <c r="F1077" s="16"/>
      <c r="G1077" s="17"/>
      <c r="H1077" s="17"/>
      <c r="I1077" s="17"/>
    </row>
    <row r="1078" spans="6:9">
      <c r="F1078" s="16"/>
      <c r="G1078" s="17"/>
      <c r="H1078" s="17"/>
      <c r="I1078" s="17"/>
    </row>
    <row r="1079" spans="6:9">
      <c r="F1079" s="16"/>
      <c r="G1079" s="17"/>
      <c r="H1079" s="17"/>
      <c r="I1079" s="17"/>
    </row>
    <row r="1080" spans="6:9">
      <c r="F1080" s="16"/>
      <c r="G1080" s="17"/>
      <c r="H1080" s="17"/>
      <c r="I1080" s="17"/>
    </row>
    <row r="1081" spans="6:9">
      <c r="F1081" s="16"/>
      <c r="G1081" s="17"/>
      <c r="H1081" s="17"/>
      <c r="I1081" s="17"/>
    </row>
    <row r="1082" spans="6:9">
      <c r="F1082" s="16"/>
      <c r="G1082" s="17"/>
      <c r="H1082" s="17"/>
      <c r="I1082" s="17"/>
    </row>
    <row r="1083" spans="6:9">
      <c r="F1083" s="16"/>
      <c r="G1083" s="17"/>
      <c r="H1083" s="17"/>
      <c r="I1083" s="17"/>
    </row>
    <row r="1084" spans="6:9">
      <c r="F1084" s="16"/>
      <c r="G1084" s="17"/>
      <c r="H1084" s="17"/>
      <c r="I1084" s="17"/>
    </row>
    <row r="1085" spans="6:9">
      <c r="F1085" s="16"/>
      <c r="G1085" s="17"/>
      <c r="H1085" s="17"/>
      <c r="I1085" s="17"/>
    </row>
    <row r="1086" spans="6:9">
      <c r="F1086" s="16"/>
      <c r="G1086" s="17"/>
      <c r="H1086" s="17"/>
      <c r="I1086" s="17"/>
    </row>
    <row r="1087" spans="6:9">
      <c r="F1087" s="16"/>
      <c r="G1087" s="17"/>
      <c r="H1087" s="17"/>
      <c r="I1087" s="17"/>
    </row>
    <row r="1088" spans="6:9">
      <c r="F1088" s="16"/>
      <c r="G1088" s="17"/>
      <c r="H1088" s="17"/>
      <c r="I1088" s="17"/>
    </row>
    <row r="1089" spans="6:9">
      <c r="F1089" s="16"/>
      <c r="G1089" s="17"/>
      <c r="H1089" s="17"/>
      <c r="I1089" s="17"/>
    </row>
    <row r="1090" spans="6:9">
      <c r="F1090" s="16"/>
      <c r="G1090" s="17"/>
      <c r="H1090" s="17"/>
      <c r="I1090" s="17"/>
    </row>
    <row r="1091" spans="6:9">
      <c r="F1091" s="16"/>
      <c r="G1091" s="17"/>
      <c r="H1091" s="17"/>
      <c r="I1091" s="17"/>
    </row>
    <row r="1092" spans="6:9">
      <c r="F1092" s="16"/>
      <c r="G1092" s="17"/>
      <c r="H1092" s="17"/>
      <c r="I1092" s="17"/>
    </row>
    <row r="1093" spans="6:9">
      <c r="F1093" s="16"/>
      <c r="G1093" s="17"/>
      <c r="H1093" s="17"/>
      <c r="I1093" s="17"/>
    </row>
    <row r="1094" spans="6:9">
      <c r="F1094" s="16"/>
      <c r="G1094" s="17"/>
      <c r="H1094" s="17"/>
      <c r="I1094" s="17"/>
    </row>
    <row r="1095" spans="6:9">
      <c r="F1095" s="16"/>
      <c r="G1095" s="17"/>
      <c r="H1095" s="17"/>
      <c r="I1095" s="17"/>
    </row>
    <row r="1096" spans="6:9">
      <c r="F1096" s="16"/>
      <c r="G1096" s="17"/>
      <c r="H1096" s="17"/>
      <c r="I1096" s="17"/>
    </row>
    <row r="1097" spans="6:9">
      <c r="F1097" s="16"/>
      <c r="G1097" s="17"/>
      <c r="H1097" s="17"/>
      <c r="I1097" s="17"/>
    </row>
    <row r="1098" spans="6:9">
      <c r="F1098" s="16"/>
      <c r="G1098" s="17"/>
      <c r="H1098" s="17"/>
      <c r="I1098" s="17"/>
    </row>
    <row r="1099" spans="6:9">
      <c r="F1099" s="16"/>
      <c r="G1099" s="17"/>
      <c r="H1099" s="17"/>
      <c r="I1099" s="17"/>
    </row>
    <row r="1100" spans="6:9">
      <c r="F1100" s="16"/>
      <c r="G1100" s="17"/>
      <c r="H1100" s="17"/>
      <c r="I1100" s="17"/>
    </row>
    <row r="1101" spans="6:9">
      <c r="F1101" s="16"/>
      <c r="G1101" s="17"/>
      <c r="H1101" s="17"/>
      <c r="I1101" s="17"/>
    </row>
    <row r="1102" spans="6:9">
      <c r="F1102" s="16"/>
      <c r="G1102" s="17"/>
      <c r="H1102" s="17"/>
      <c r="I1102" s="17"/>
    </row>
    <row r="1103" spans="6:9">
      <c r="F1103" s="16"/>
      <c r="G1103" s="17"/>
      <c r="H1103" s="17"/>
      <c r="I1103" s="17"/>
    </row>
    <row r="1104" spans="6:9">
      <c r="F1104" s="16"/>
      <c r="G1104" s="17"/>
      <c r="H1104" s="17"/>
      <c r="I1104" s="17"/>
    </row>
    <row r="1105" spans="6:9">
      <c r="F1105" s="16"/>
      <c r="G1105" s="17"/>
      <c r="H1105" s="17"/>
      <c r="I1105" s="17"/>
    </row>
    <row r="1106" spans="6:9">
      <c r="F1106" s="16"/>
      <c r="G1106" s="17"/>
      <c r="H1106" s="17"/>
      <c r="I1106" s="17"/>
    </row>
    <row r="1107" spans="6:9">
      <c r="F1107" s="16"/>
      <c r="G1107" s="17"/>
      <c r="H1107" s="17"/>
      <c r="I1107" s="17"/>
    </row>
    <row r="1108" spans="6:9">
      <c r="F1108" s="16"/>
      <c r="G1108" s="17"/>
      <c r="H1108" s="17"/>
      <c r="I1108" s="17"/>
    </row>
    <row r="1109" spans="6:9">
      <c r="F1109" s="16"/>
      <c r="G1109" s="17"/>
      <c r="H1109" s="17"/>
      <c r="I1109" s="17"/>
    </row>
    <row r="1110" spans="6:9">
      <c r="F1110" s="16"/>
      <c r="G1110" s="17"/>
      <c r="H1110" s="17"/>
      <c r="I1110" s="17"/>
    </row>
    <row r="1111" spans="6:9">
      <c r="F1111" s="16"/>
      <c r="G1111" s="17"/>
      <c r="H1111" s="17"/>
      <c r="I1111" s="17"/>
    </row>
    <row r="1112" spans="6:9">
      <c r="F1112" s="16"/>
      <c r="G1112" s="17"/>
      <c r="H1112" s="17"/>
      <c r="I1112" s="17"/>
    </row>
    <row r="1113" spans="6:9">
      <c r="F1113" s="16"/>
      <c r="G1113" s="17"/>
      <c r="H1113" s="17"/>
      <c r="I1113" s="17"/>
    </row>
    <row r="1114" spans="6:9">
      <c r="F1114" s="16"/>
      <c r="G1114" s="17"/>
      <c r="H1114" s="17"/>
      <c r="I1114" s="17"/>
    </row>
    <row r="1115" spans="6:9">
      <c r="F1115" s="16"/>
      <c r="G1115" s="17"/>
      <c r="H1115" s="17"/>
      <c r="I1115" s="17"/>
    </row>
    <row r="1116" spans="6:9">
      <c r="F1116" s="16"/>
      <c r="G1116" s="17"/>
      <c r="H1116" s="17"/>
      <c r="I1116" s="17"/>
    </row>
    <row r="1117" spans="6:9">
      <c r="F1117" s="16"/>
      <c r="G1117" s="17"/>
      <c r="H1117" s="17"/>
      <c r="I1117" s="17"/>
    </row>
    <row r="1118" spans="6:9">
      <c r="F1118" s="16"/>
      <c r="G1118" s="17"/>
      <c r="H1118" s="17"/>
      <c r="I1118" s="17"/>
    </row>
    <row r="1119" spans="6:9">
      <c r="F1119" s="16"/>
      <c r="G1119" s="17"/>
      <c r="H1119" s="17"/>
      <c r="I1119" s="17"/>
    </row>
    <row r="1120" spans="6:9">
      <c r="F1120" s="16"/>
      <c r="G1120" s="17"/>
      <c r="H1120" s="17"/>
      <c r="I1120" s="17"/>
    </row>
    <row r="1121" spans="6:9">
      <c r="F1121" s="16"/>
      <c r="G1121" s="17"/>
      <c r="H1121" s="17"/>
      <c r="I1121" s="17"/>
    </row>
    <row r="1122" spans="6:9">
      <c r="F1122" s="16"/>
      <c r="G1122" s="17"/>
      <c r="H1122" s="17"/>
      <c r="I1122" s="17"/>
    </row>
    <row r="1123" spans="6:9">
      <c r="F1123" s="16"/>
      <c r="G1123" s="17"/>
      <c r="H1123" s="17"/>
      <c r="I1123" s="17"/>
    </row>
    <row r="1124" spans="6:9">
      <c r="F1124" s="16"/>
      <c r="G1124" s="17"/>
      <c r="H1124" s="17"/>
      <c r="I1124" s="17"/>
    </row>
    <row r="1125" spans="6:9">
      <c r="F1125" s="16"/>
      <c r="G1125" s="17"/>
      <c r="H1125" s="17"/>
      <c r="I1125" s="17"/>
    </row>
    <row r="1126" spans="6:9">
      <c r="F1126" s="16"/>
      <c r="G1126" s="17"/>
      <c r="H1126" s="17"/>
      <c r="I1126" s="17"/>
    </row>
    <row r="1127" spans="6:9">
      <c r="F1127" s="16"/>
      <c r="G1127" s="17"/>
      <c r="H1127" s="17"/>
      <c r="I1127" s="17"/>
    </row>
    <row r="1128" spans="6:9">
      <c r="F1128" s="16"/>
      <c r="G1128" s="17"/>
      <c r="H1128" s="17"/>
      <c r="I1128" s="17"/>
    </row>
    <row r="1129" spans="6:9">
      <c r="F1129" s="16"/>
      <c r="G1129" s="17"/>
      <c r="H1129" s="17"/>
      <c r="I1129" s="17"/>
    </row>
    <row r="1130" spans="6:9">
      <c r="F1130" s="16"/>
      <c r="G1130" s="17"/>
      <c r="H1130" s="17"/>
      <c r="I1130" s="17"/>
    </row>
    <row r="1131" spans="6:9">
      <c r="F1131" s="16"/>
      <c r="G1131" s="17"/>
      <c r="H1131" s="17"/>
      <c r="I1131" s="17"/>
    </row>
    <row r="1132" spans="6:9">
      <c r="F1132" s="16"/>
      <c r="G1132" s="17"/>
      <c r="H1132" s="17"/>
      <c r="I1132" s="17"/>
    </row>
    <row r="1133" spans="6:9">
      <c r="F1133" s="16"/>
      <c r="G1133" s="17"/>
      <c r="H1133" s="17"/>
      <c r="I1133" s="17"/>
    </row>
    <row r="1134" spans="6:9">
      <c r="F1134" s="16"/>
      <c r="G1134" s="17"/>
      <c r="H1134" s="17"/>
      <c r="I1134" s="17"/>
    </row>
    <row r="1135" spans="6:9">
      <c r="F1135" s="16"/>
      <c r="G1135" s="17"/>
      <c r="H1135" s="17"/>
      <c r="I1135" s="17"/>
    </row>
    <row r="1136" spans="6:9">
      <c r="F1136" s="16"/>
      <c r="G1136" s="17"/>
      <c r="H1136" s="17"/>
      <c r="I1136" s="17"/>
    </row>
    <row r="1137" spans="6:9">
      <c r="F1137" s="16"/>
      <c r="G1137" s="17"/>
      <c r="H1137" s="17"/>
      <c r="I1137" s="17"/>
    </row>
    <row r="1138" spans="6:9">
      <c r="F1138" s="16"/>
      <c r="G1138" s="17"/>
      <c r="H1138" s="17"/>
      <c r="I1138" s="17"/>
    </row>
    <row r="1139" spans="6:9">
      <c r="F1139" s="16"/>
      <c r="G1139" s="17"/>
      <c r="H1139" s="17"/>
      <c r="I1139" s="17"/>
    </row>
    <row r="1140" spans="6:9">
      <c r="F1140" s="16"/>
      <c r="G1140" s="17"/>
      <c r="H1140" s="17"/>
      <c r="I1140" s="17"/>
    </row>
    <row r="1141" spans="6:9">
      <c r="F1141" s="16"/>
      <c r="G1141" s="17"/>
      <c r="H1141" s="17"/>
      <c r="I1141" s="17"/>
    </row>
    <row r="1142" spans="6:9">
      <c r="F1142" s="16"/>
      <c r="G1142" s="17"/>
      <c r="H1142" s="17"/>
      <c r="I1142" s="17"/>
    </row>
    <row r="1143" spans="6:9">
      <c r="F1143" s="16"/>
      <c r="G1143" s="17"/>
      <c r="H1143" s="17"/>
      <c r="I1143" s="17"/>
    </row>
    <row r="1144" spans="6:9">
      <c r="F1144" s="16"/>
      <c r="G1144" s="17"/>
      <c r="H1144" s="17"/>
      <c r="I1144" s="17"/>
    </row>
    <row r="1145" spans="6:9">
      <c r="F1145" s="16"/>
      <c r="G1145" s="17"/>
      <c r="H1145" s="17"/>
      <c r="I1145" s="17"/>
    </row>
    <row r="1146" spans="6:9">
      <c r="F1146" s="16"/>
      <c r="G1146" s="17"/>
      <c r="H1146" s="17"/>
      <c r="I1146" s="17"/>
    </row>
    <row r="1147" spans="6:9">
      <c r="F1147" s="16"/>
      <c r="G1147" s="17"/>
      <c r="H1147" s="17"/>
      <c r="I1147" s="17"/>
    </row>
    <row r="1148" spans="6:9">
      <c r="F1148" s="16"/>
      <c r="G1148" s="17"/>
      <c r="H1148" s="17"/>
      <c r="I1148" s="17"/>
    </row>
    <row r="1149" spans="6:9">
      <c r="F1149" s="16"/>
      <c r="G1149" s="17"/>
      <c r="H1149" s="17"/>
      <c r="I1149" s="17"/>
    </row>
    <row r="1150" spans="6:9">
      <c r="F1150" s="16"/>
      <c r="G1150" s="17"/>
      <c r="H1150" s="17"/>
      <c r="I1150" s="17"/>
    </row>
    <row r="1151" spans="6:9">
      <c r="F1151" s="16"/>
      <c r="G1151" s="17"/>
      <c r="H1151" s="17"/>
      <c r="I1151" s="17"/>
    </row>
    <row r="1152" spans="6:9">
      <c r="F1152" s="16"/>
      <c r="G1152" s="17"/>
      <c r="H1152" s="17"/>
      <c r="I1152" s="17"/>
    </row>
    <row r="1153" spans="6:9">
      <c r="F1153" s="16"/>
      <c r="G1153" s="17"/>
      <c r="H1153" s="17"/>
      <c r="I1153" s="17"/>
    </row>
    <row r="1154" spans="6:9">
      <c r="F1154" s="16"/>
      <c r="G1154" s="17"/>
      <c r="H1154" s="17"/>
      <c r="I1154" s="17"/>
    </row>
    <row r="1155" spans="6:9">
      <c r="F1155" s="16"/>
      <c r="G1155" s="17"/>
      <c r="H1155" s="17"/>
      <c r="I1155" s="17"/>
    </row>
    <row r="1156" spans="6:9">
      <c r="F1156" s="16"/>
      <c r="G1156" s="17"/>
      <c r="H1156" s="17"/>
      <c r="I1156" s="17"/>
    </row>
    <row r="1157" spans="6:9">
      <c r="F1157" s="16"/>
      <c r="G1157" s="17"/>
      <c r="H1157" s="17"/>
      <c r="I1157" s="17"/>
    </row>
    <row r="1158" spans="6:9">
      <c r="F1158" s="16"/>
      <c r="G1158" s="17"/>
      <c r="H1158" s="17"/>
      <c r="I1158" s="17"/>
    </row>
    <row r="1159" spans="6:9">
      <c r="F1159" s="16"/>
      <c r="G1159" s="17"/>
      <c r="H1159" s="17"/>
      <c r="I1159" s="17"/>
    </row>
    <row r="1160" spans="6:9">
      <c r="F1160" s="16"/>
      <c r="G1160" s="17"/>
      <c r="H1160" s="17"/>
      <c r="I1160" s="17"/>
    </row>
    <row r="1161" spans="6:9">
      <c r="F1161" s="16"/>
      <c r="G1161" s="17"/>
      <c r="H1161" s="17"/>
      <c r="I1161" s="17"/>
    </row>
    <row r="1162" spans="6:9">
      <c r="F1162" s="16"/>
      <c r="G1162" s="17"/>
      <c r="H1162" s="17"/>
      <c r="I1162" s="17"/>
    </row>
    <row r="1163" spans="6:9">
      <c r="F1163" s="16"/>
      <c r="G1163" s="17"/>
      <c r="H1163" s="17"/>
      <c r="I1163" s="17"/>
    </row>
    <row r="1164" spans="6:9">
      <c r="F1164" s="16"/>
      <c r="G1164" s="17"/>
      <c r="H1164" s="17"/>
      <c r="I1164" s="17"/>
    </row>
    <row r="1165" spans="6:9">
      <c r="F1165" s="16"/>
      <c r="G1165" s="17"/>
      <c r="H1165" s="17"/>
      <c r="I1165" s="17"/>
    </row>
    <row r="1166" spans="6:9">
      <c r="F1166" s="16"/>
      <c r="G1166" s="17"/>
      <c r="H1166" s="17"/>
      <c r="I1166" s="17"/>
    </row>
    <row r="1167" spans="6:9">
      <c r="F1167" s="16"/>
      <c r="G1167" s="17"/>
      <c r="H1167" s="17"/>
      <c r="I1167" s="17"/>
    </row>
    <row r="1168" spans="6:9">
      <c r="F1168" s="16"/>
      <c r="G1168" s="17"/>
      <c r="H1168" s="17"/>
      <c r="I1168" s="17"/>
    </row>
    <row r="1169" spans="6:9">
      <c r="F1169" s="16"/>
      <c r="G1169" s="17"/>
      <c r="H1169" s="17"/>
      <c r="I1169" s="17"/>
    </row>
    <row r="1170" spans="6:9">
      <c r="F1170" s="16"/>
      <c r="G1170" s="17"/>
      <c r="H1170" s="17"/>
      <c r="I1170" s="17"/>
    </row>
    <row r="1171" spans="6:9">
      <c r="F1171" s="16"/>
      <c r="G1171" s="17"/>
      <c r="H1171" s="17"/>
      <c r="I1171" s="17"/>
    </row>
    <row r="1172" spans="6:9">
      <c r="F1172" s="16"/>
      <c r="G1172" s="17"/>
      <c r="H1172" s="17"/>
      <c r="I1172" s="17"/>
    </row>
    <row r="1173" spans="6:9">
      <c r="F1173" s="16"/>
      <c r="G1173" s="17"/>
      <c r="H1173" s="17"/>
      <c r="I1173" s="17"/>
    </row>
    <row r="1174" spans="6:9">
      <c r="F1174" s="16"/>
      <c r="G1174" s="17"/>
      <c r="H1174" s="17"/>
      <c r="I1174" s="17"/>
    </row>
    <row r="1175" spans="6:9">
      <c r="F1175" s="16"/>
      <c r="G1175" s="17"/>
      <c r="H1175" s="17"/>
      <c r="I1175" s="17"/>
    </row>
    <row r="1176" spans="6:9">
      <c r="F1176" s="16"/>
      <c r="G1176" s="17"/>
      <c r="H1176" s="17"/>
      <c r="I1176" s="17"/>
    </row>
    <row r="1177" spans="6:9">
      <c r="F1177" s="16"/>
      <c r="G1177" s="17"/>
      <c r="H1177" s="17"/>
      <c r="I1177" s="17"/>
    </row>
    <row r="1178" spans="6:9">
      <c r="F1178" s="16"/>
      <c r="G1178" s="17"/>
      <c r="H1178" s="17"/>
      <c r="I1178" s="17"/>
    </row>
    <row r="1179" spans="6:9">
      <c r="F1179" s="16"/>
      <c r="G1179" s="17"/>
      <c r="H1179" s="17"/>
      <c r="I1179" s="17"/>
    </row>
    <row r="1180" spans="6:9">
      <c r="F1180" s="16"/>
      <c r="G1180" s="17"/>
      <c r="H1180" s="17"/>
      <c r="I1180" s="17"/>
    </row>
    <row r="1181" spans="6:9">
      <c r="F1181" s="16"/>
      <c r="G1181" s="17"/>
      <c r="H1181" s="17"/>
      <c r="I1181" s="17"/>
    </row>
    <row r="1182" spans="6:9">
      <c r="F1182" s="16"/>
      <c r="G1182" s="17"/>
      <c r="H1182" s="17"/>
      <c r="I1182" s="17"/>
    </row>
    <row r="1183" spans="6:9">
      <c r="F1183" s="16"/>
      <c r="G1183" s="17"/>
      <c r="H1183" s="17"/>
      <c r="I1183" s="17"/>
    </row>
    <row r="1184" spans="6:9">
      <c r="F1184" s="16"/>
      <c r="G1184" s="17"/>
      <c r="H1184" s="17"/>
      <c r="I1184" s="17"/>
    </row>
    <row r="1185" spans="6:9">
      <c r="F1185" s="16"/>
      <c r="G1185" s="17"/>
      <c r="H1185" s="17"/>
      <c r="I1185" s="17"/>
    </row>
    <row r="1186" spans="6:9">
      <c r="F1186" s="16"/>
      <c r="G1186" s="17"/>
      <c r="H1186" s="17"/>
      <c r="I1186" s="17"/>
    </row>
    <row r="1187" spans="6:9">
      <c r="F1187" s="16"/>
      <c r="G1187" s="17"/>
      <c r="H1187" s="17"/>
      <c r="I1187" s="17"/>
    </row>
    <row r="1188" spans="6:9">
      <c r="F1188" s="16"/>
      <c r="G1188" s="17"/>
      <c r="H1188" s="17"/>
      <c r="I1188" s="17"/>
    </row>
    <row r="1189" spans="6:9">
      <c r="F1189" s="16"/>
      <c r="G1189" s="17"/>
      <c r="H1189" s="17"/>
      <c r="I1189" s="17"/>
    </row>
    <row r="1190" spans="6:9">
      <c r="F1190" s="16"/>
      <c r="G1190" s="17"/>
      <c r="H1190" s="17"/>
      <c r="I1190" s="17"/>
    </row>
    <row r="1191" spans="6:9">
      <c r="F1191" s="16"/>
      <c r="G1191" s="17"/>
      <c r="H1191" s="17"/>
      <c r="I1191" s="17"/>
    </row>
    <row r="1192" spans="6:9">
      <c r="F1192" s="16"/>
      <c r="G1192" s="17"/>
      <c r="H1192" s="17"/>
      <c r="I1192" s="17"/>
    </row>
    <row r="1193" spans="6:9">
      <c r="F1193" s="16"/>
      <c r="G1193" s="17"/>
      <c r="H1193" s="17"/>
      <c r="I1193" s="17"/>
    </row>
    <row r="1194" spans="6:9">
      <c r="F1194" s="16"/>
      <c r="G1194" s="17"/>
      <c r="H1194" s="17"/>
      <c r="I1194" s="17"/>
    </row>
    <row r="1195" spans="6:9">
      <c r="F1195" s="16"/>
      <c r="G1195" s="17"/>
      <c r="H1195" s="17"/>
      <c r="I1195" s="17"/>
    </row>
    <row r="1196" spans="6:9">
      <c r="F1196" s="16"/>
      <c r="G1196" s="17"/>
      <c r="H1196" s="17"/>
      <c r="I1196" s="17"/>
    </row>
    <row r="1197" spans="6:9">
      <c r="F1197" s="16"/>
      <c r="G1197" s="17"/>
      <c r="H1197" s="17"/>
      <c r="I1197" s="17"/>
    </row>
    <row r="1198" spans="6:9">
      <c r="F1198" s="16"/>
      <c r="G1198" s="17"/>
      <c r="H1198" s="17"/>
      <c r="I1198" s="17"/>
    </row>
    <row r="1199" spans="6:9">
      <c r="F1199" s="16"/>
      <c r="G1199" s="17"/>
      <c r="H1199" s="17"/>
      <c r="I1199" s="17"/>
    </row>
    <row r="1200" spans="6:9">
      <c r="F1200" s="16"/>
      <c r="G1200" s="17"/>
      <c r="H1200" s="17"/>
      <c r="I1200" s="17"/>
    </row>
    <row r="1201" spans="6:9">
      <c r="F1201" s="16"/>
      <c r="G1201" s="17"/>
      <c r="H1201" s="17"/>
      <c r="I1201" s="17"/>
    </row>
    <row r="1202" spans="6:9">
      <c r="F1202" s="16"/>
      <c r="G1202" s="17"/>
      <c r="H1202" s="17"/>
      <c r="I1202" s="17"/>
    </row>
    <row r="1203" spans="6:9">
      <c r="F1203" s="16"/>
      <c r="G1203" s="17"/>
      <c r="H1203" s="17"/>
      <c r="I1203" s="17"/>
    </row>
    <row r="1204" spans="6:9">
      <c r="F1204" s="16"/>
      <c r="G1204" s="17"/>
      <c r="H1204" s="17"/>
      <c r="I1204" s="17"/>
    </row>
    <row r="1205" spans="6:9">
      <c r="F1205" s="16"/>
      <c r="G1205" s="17"/>
      <c r="H1205" s="17"/>
      <c r="I1205" s="17"/>
    </row>
    <row r="1206" spans="6:9">
      <c r="F1206" s="16"/>
      <c r="G1206" s="17"/>
      <c r="H1206" s="17"/>
      <c r="I1206" s="17"/>
    </row>
    <row r="1207" spans="6:9">
      <c r="F1207" s="16"/>
      <c r="G1207" s="17"/>
      <c r="H1207" s="17"/>
      <c r="I1207" s="17"/>
    </row>
    <row r="1208" spans="6:9">
      <c r="F1208" s="16"/>
      <c r="G1208" s="17"/>
      <c r="H1208" s="17"/>
      <c r="I1208" s="17"/>
    </row>
    <row r="1209" spans="6:9">
      <c r="F1209" s="16"/>
      <c r="G1209" s="17"/>
      <c r="H1209" s="17"/>
      <c r="I1209" s="17"/>
    </row>
    <row r="1210" spans="6:9">
      <c r="F1210" s="16"/>
      <c r="G1210" s="17"/>
      <c r="H1210" s="17"/>
      <c r="I1210" s="17"/>
    </row>
    <row r="1211" spans="6:9">
      <c r="F1211" s="16"/>
      <c r="G1211" s="17"/>
      <c r="H1211" s="17"/>
      <c r="I1211" s="17"/>
    </row>
    <row r="1212" spans="6:9">
      <c r="F1212" s="16"/>
      <c r="G1212" s="17"/>
      <c r="H1212" s="17"/>
      <c r="I1212" s="17"/>
    </row>
    <row r="1213" spans="6:9">
      <c r="F1213" s="16"/>
      <c r="G1213" s="17"/>
      <c r="H1213" s="17"/>
      <c r="I1213" s="17"/>
    </row>
    <row r="1214" spans="6:9">
      <c r="F1214" s="16"/>
      <c r="G1214" s="17"/>
      <c r="H1214" s="17"/>
      <c r="I1214" s="17"/>
    </row>
    <row r="1215" spans="6:9">
      <c r="F1215" s="16"/>
      <c r="G1215" s="17"/>
      <c r="H1215" s="17"/>
      <c r="I1215" s="17"/>
    </row>
    <row r="1216" spans="6:9">
      <c r="F1216" s="16"/>
      <c r="G1216" s="17"/>
      <c r="H1216" s="17"/>
      <c r="I1216" s="17"/>
    </row>
    <row r="1217" spans="6:9">
      <c r="F1217" s="16"/>
      <c r="G1217" s="17"/>
      <c r="H1217" s="17"/>
      <c r="I1217" s="17"/>
    </row>
    <row r="1218" spans="6:9">
      <c r="F1218" s="16"/>
      <c r="G1218" s="17"/>
      <c r="H1218" s="17"/>
      <c r="I1218" s="17"/>
    </row>
    <row r="1219" spans="6:9">
      <c r="F1219" s="16"/>
      <c r="G1219" s="17"/>
      <c r="H1219" s="17"/>
      <c r="I1219" s="17"/>
    </row>
    <row r="1220" spans="6:9">
      <c r="F1220" s="16"/>
      <c r="G1220" s="17"/>
      <c r="H1220" s="17"/>
      <c r="I1220" s="17"/>
    </row>
    <row r="1221" spans="6:9">
      <c r="F1221" s="16"/>
      <c r="G1221" s="17"/>
      <c r="H1221" s="17"/>
      <c r="I1221" s="17"/>
    </row>
    <row r="1222" spans="6:9">
      <c r="F1222" s="16"/>
      <c r="G1222" s="17"/>
      <c r="H1222" s="17"/>
      <c r="I1222" s="17"/>
    </row>
    <row r="1223" spans="6:9">
      <c r="F1223" s="16"/>
      <c r="G1223" s="17"/>
      <c r="H1223" s="17"/>
      <c r="I1223" s="17"/>
    </row>
    <row r="1224" spans="6:9">
      <c r="F1224" s="16"/>
      <c r="G1224" s="17"/>
      <c r="H1224" s="17"/>
      <c r="I1224" s="17"/>
    </row>
    <row r="1225" spans="6:9">
      <c r="F1225" s="16"/>
      <c r="G1225" s="17"/>
      <c r="H1225" s="17"/>
      <c r="I1225" s="17"/>
    </row>
    <row r="1226" spans="6:9">
      <c r="F1226" s="16"/>
      <c r="G1226" s="17"/>
      <c r="H1226" s="17"/>
      <c r="I1226" s="17"/>
    </row>
    <row r="1227" spans="6:9">
      <c r="F1227" s="16"/>
      <c r="G1227" s="17"/>
      <c r="H1227" s="17"/>
      <c r="I1227" s="17"/>
    </row>
    <row r="1228" spans="6:9">
      <c r="F1228" s="16"/>
      <c r="G1228" s="17"/>
      <c r="H1228" s="17"/>
      <c r="I1228" s="17"/>
    </row>
    <row r="1229" spans="6:9">
      <c r="F1229" s="16"/>
      <c r="G1229" s="17"/>
      <c r="H1229" s="17"/>
      <c r="I1229" s="17"/>
    </row>
    <row r="1230" spans="6:9">
      <c r="F1230" s="16"/>
      <c r="G1230" s="17"/>
      <c r="H1230" s="17"/>
      <c r="I1230" s="17"/>
    </row>
    <row r="1231" spans="6:9">
      <c r="F1231" s="16"/>
      <c r="G1231" s="17"/>
      <c r="H1231" s="17"/>
      <c r="I1231" s="17"/>
    </row>
    <row r="1232" spans="6:9">
      <c r="F1232" s="16"/>
      <c r="G1232" s="17"/>
      <c r="H1232" s="17"/>
      <c r="I1232" s="17"/>
    </row>
    <row r="1233" spans="6:9">
      <c r="F1233" s="16"/>
      <c r="G1233" s="17"/>
      <c r="H1233" s="17"/>
      <c r="I1233" s="17"/>
    </row>
    <row r="1234" spans="6:9">
      <c r="F1234" s="16"/>
      <c r="G1234" s="17"/>
      <c r="H1234" s="17"/>
      <c r="I1234" s="17"/>
    </row>
    <row r="1235" spans="6:9">
      <c r="F1235" s="16"/>
      <c r="G1235" s="17"/>
      <c r="H1235" s="17"/>
      <c r="I1235" s="17"/>
    </row>
    <row r="1236" spans="6:9">
      <c r="F1236" s="16"/>
      <c r="G1236" s="17"/>
      <c r="H1236" s="17"/>
      <c r="I1236" s="17"/>
    </row>
    <row r="1237" spans="6:9">
      <c r="F1237" s="16"/>
      <c r="G1237" s="17"/>
      <c r="H1237" s="17"/>
      <c r="I1237" s="17"/>
    </row>
    <row r="1238" spans="6:9">
      <c r="F1238" s="16"/>
      <c r="G1238" s="17"/>
      <c r="H1238" s="17"/>
      <c r="I1238" s="17"/>
    </row>
    <row r="1239" spans="6:9">
      <c r="F1239" s="16"/>
      <c r="G1239" s="17"/>
      <c r="H1239" s="17"/>
      <c r="I1239" s="17"/>
    </row>
    <row r="1240" spans="6:9">
      <c r="F1240" s="16"/>
      <c r="G1240" s="17"/>
      <c r="H1240" s="17"/>
      <c r="I1240" s="17"/>
    </row>
    <row r="1241" spans="6:9">
      <c r="F1241" s="16"/>
      <c r="G1241" s="17"/>
      <c r="H1241" s="17"/>
      <c r="I1241" s="17"/>
    </row>
    <row r="1242" spans="6:9">
      <c r="F1242" s="16"/>
      <c r="G1242" s="17"/>
      <c r="H1242" s="17"/>
      <c r="I1242" s="17"/>
    </row>
    <row r="1243" spans="6:9">
      <c r="F1243" s="16"/>
      <c r="G1243" s="17"/>
      <c r="H1243" s="17"/>
      <c r="I1243" s="17"/>
    </row>
    <row r="1244" spans="6:9">
      <c r="F1244" s="16"/>
      <c r="G1244" s="17"/>
      <c r="H1244" s="17"/>
      <c r="I1244" s="17"/>
    </row>
    <row r="1245" spans="6:9">
      <c r="F1245" s="16"/>
      <c r="G1245" s="17"/>
      <c r="H1245" s="17"/>
      <c r="I1245" s="17"/>
    </row>
    <row r="1246" spans="6:9">
      <c r="F1246" s="16"/>
      <c r="G1246" s="17"/>
      <c r="H1246" s="17"/>
      <c r="I1246" s="17"/>
    </row>
    <row r="1247" spans="6:9">
      <c r="F1247" s="16"/>
      <c r="G1247" s="17"/>
      <c r="H1247" s="17"/>
      <c r="I1247" s="17"/>
    </row>
    <row r="1248" spans="6:9">
      <c r="F1248" s="16"/>
      <c r="G1248" s="17"/>
      <c r="H1248" s="17"/>
      <c r="I1248" s="17"/>
    </row>
    <row r="1249" spans="6:9">
      <c r="F1249" s="16"/>
      <c r="G1249" s="17"/>
      <c r="H1249" s="17"/>
      <c r="I1249" s="17"/>
    </row>
    <row r="1250" spans="6:9">
      <c r="F1250" s="16"/>
      <c r="G1250" s="17"/>
      <c r="H1250" s="17"/>
      <c r="I1250" s="17"/>
    </row>
    <row r="1251" spans="6:9">
      <c r="F1251" s="16"/>
      <c r="G1251" s="17"/>
      <c r="H1251" s="17"/>
      <c r="I1251" s="17"/>
    </row>
    <row r="1252" spans="6:9">
      <c r="F1252" s="16"/>
      <c r="G1252" s="17"/>
      <c r="H1252" s="17"/>
      <c r="I1252" s="17"/>
    </row>
    <row r="1253" spans="6:9">
      <c r="F1253" s="16"/>
      <c r="G1253" s="17"/>
      <c r="H1253" s="17"/>
      <c r="I1253" s="17"/>
    </row>
    <row r="1254" spans="6:9">
      <c r="F1254" s="16"/>
      <c r="G1254" s="17"/>
      <c r="H1254" s="17"/>
      <c r="I1254" s="17"/>
    </row>
    <row r="1255" spans="6:9">
      <c r="F1255" s="16"/>
      <c r="G1255" s="17"/>
      <c r="H1255" s="17"/>
      <c r="I1255" s="17"/>
    </row>
    <row r="1256" spans="6:9">
      <c r="F1256" s="16"/>
      <c r="G1256" s="17"/>
      <c r="H1256" s="17"/>
      <c r="I1256" s="17"/>
    </row>
    <row r="1257" spans="6:9">
      <c r="F1257" s="16"/>
      <c r="G1257" s="17"/>
      <c r="H1257" s="17"/>
      <c r="I1257" s="17"/>
    </row>
    <row r="1258" spans="6:9">
      <c r="F1258" s="16"/>
      <c r="G1258" s="17"/>
      <c r="H1258" s="17"/>
      <c r="I1258" s="17"/>
    </row>
    <row r="1259" spans="6:9">
      <c r="F1259" s="16"/>
      <c r="G1259" s="17"/>
      <c r="H1259" s="17"/>
      <c r="I1259" s="17"/>
    </row>
    <row r="1260" spans="6:9">
      <c r="F1260" s="16"/>
      <c r="G1260" s="17"/>
      <c r="H1260" s="17"/>
      <c r="I1260" s="17"/>
    </row>
    <row r="1261" spans="6:9">
      <c r="F1261" s="16"/>
      <c r="G1261" s="17"/>
      <c r="H1261" s="17"/>
      <c r="I1261" s="17"/>
    </row>
    <row r="1262" spans="6:9">
      <c r="F1262" s="16"/>
      <c r="G1262" s="17"/>
      <c r="H1262" s="17"/>
      <c r="I1262" s="17"/>
    </row>
    <row r="1263" spans="6:9">
      <c r="F1263" s="16"/>
      <c r="G1263" s="17"/>
      <c r="H1263" s="17"/>
      <c r="I1263" s="17"/>
    </row>
    <row r="1264" spans="6:9">
      <c r="F1264" s="16"/>
      <c r="G1264" s="17"/>
      <c r="H1264" s="17"/>
      <c r="I1264" s="17"/>
    </row>
    <row r="1265" spans="6:9">
      <c r="F1265" s="16"/>
      <c r="G1265" s="17"/>
      <c r="H1265" s="17"/>
      <c r="I1265" s="17"/>
    </row>
    <row r="1266" spans="6:9">
      <c r="F1266" s="16"/>
      <c r="G1266" s="17"/>
      <c r="H1266" s="17"/>
      <c r="I1266" s="17"/>
    </row>
    <row r="1267" spans="6:9">
      <c r="F1267" s="16"/>
      <c r="G1267" s="17"/>
      <c r="H1267" s="17"/>
      <c r="I1267" s="17"/>
    </row>
    <row r="1268" spans="6:9">
      <c r="F1268" s="16"/>
      <c r="G1268" s="17"/>
      <c r="H1268" s="17"/>
      <c r="I1268" s="17"/>
    </row>
    <row r="1269" spans="6:9">
      <c r="F1269" s="16"/>
      <c r="G1269" s="17"/>
      <c r="H1269" s="17"/>
      <c r="I1269" s="17"/>
    </row>
    <row r="1270" spans="6:9">
      <c r="F1270" s="16"/>
      <c r="G1270" s="17"/>
      <c r="H1270" s="17"/>
      <c r="I1270" s="17"/>
    </row>
    <row r="1271" spans="6:9">
      <c r="F1271" s="16"/>
      <c r="G1271" s="17"/>
      <c r="H1271" s="17"/>
      <c r="I1271" s="17"/>
    </row>
    <row r="1272" spans="6:9">
      <c r="F1272" s="16"/>
      <c r="G1272" s="17"/>
      <c r="H1272" s="17"/>
      <c r="I1272" s="17"/>
    </row>
    <row r="1273" spans="6:9">
      <c r="F1273" s="16"/>
      <c r="G1273" s="17"/>
      <c r="H1273" s="17"/>
      <c r="I1273" s="17"/>
    </row>
    <row r="1274" spans="6:9">
      <c r="F1274" s="16"/>
      <c r="G1274" s="17"/>
      <c r="H1274" s="17"/>
      <c r="I1274" s="17"/>
    </row>
    <row r="1275" spans="6:9">
      <c r="F1275" s="16"/>
      <c r="G1275" s="17"/>
      <c r="H1275" s="17"/>
      <c r="I1275" s="17"/>
    </row>
    <row r="1276" spans="6:9">
      <c r="F1276" s="16"/>
      <c r="G1276" s="17"/>
      <c r="H1276" s="17"/>
      <c r="I1276" s="17"/>
    </row>
    <row r="1277" spans="6:9">
      <c r="F1277" s="16"/>
      <c r="G1277" s="17"/>
      <c r="H1277" s="17"/>
      <c r="I1277" s="17"/>
    </row>
    <row r="1278" spans="6:9">
      <c r="F1278" s="16"/>
      <c r="G1278" s="17"/>
      <c r="H1278" s="17"/>
      <c r="I1278" s="17"/>
    </row>
    <row r="1279" spans="6:9">
      <c r="F1279" s="16"/>
      <c r="G1279" s="17"/>
      <c r="H1279" s="17"/>
      <c r="I1279" s="17"/>
    </row>
    <row r="1280" spans="6:9">
      <c r="F1280" s="16"/>
      <c r="G1280" s="17"/>
      <c r="H1280" s="17"/>
      <c r="I1280" s="17"/>
    </row>
    <row r="1281" spans="6:9">
      <c r="F1281" s="16"/>
      <c r="G1281" s="17"/>
      <c r="H1281" s="17"/>
      <c r="I1281" s="17"/>
    </row>
    <row r="1282" spans="6:9">
      <c r="F1282" s="16"/>
      <c r="G1282" s="17"/>
      <c r="H1282" s="17"/>
      <c r="I1282" s="17"/>
    </row>
    <row r="1283" spans="6:9">
      <c r="F1283" s="16"/>
      <c r="G1283" s="17"/>
      <c r="H1283" s="17"/>
      <c r="I1283" s="17"/>
    </row>
    <row r="1284" spans="6:9">
      <c r="F1284" s="16"/>
      <c r="G1284" s="17"/>
      <c r="H1284" s="17"/>
      <c r="I1284" s="17"/>
    </row>
    <row r="1285" spans="6:9">
      <c r="F1285" s="16"/>
      <c r="G1285" s="17"/>
      <c r="H1285" s="17"/>
      <c r="I1285" s="17"/>
    </row>
    <row r="1286" spans="6:9">
      <c r="F1286" s="16"/>
      <c r="G1286" s="17"/>
      <c r="H1286" s="17"/>
      <c r="I1286" s="17"/>
    </row>
    <row r="1287" spans="6:9">
      <c r="F1287" s="16"/>
      <c r="G1287" s="17"/>
      <c r="H1287" s="17"/>
      <c r="I1287" s="17"/>
    </row>
    <row r="1288" spans="6:9">
      <c r="F1288" s="16"/>
      <c r="G1288" s="17"/>
      <c r="H1288" s="17"/>
      <c r="I1288" s="17"/>
    </row>
    <row r="1289" spans="6:9">
      <c r="F1289" s="16"/>
      <c r="G1289" s="17"/>
      <c r="H1289" s="17"/>
      <c r="I1289" s="17"/>
    </row>
    <row r="1290" spans="6:9">
      <c r="F1290" s="16"/>
      <c r="G1290" s="17"/>
      <c r="H1290" s="17"/>
      <c r="I1290" s="17"/>
    </row>
    <row r="1291" spans="6:9">
      <c r="F1291" s="16"/>
      <c r="G1291" s="17"/>
      <c r="H1291" s="17"/>
      <c r="I1291" s="17"/>
    </row>
    <row r="1292" spans="6:9">
      <c r="F1292" s="16"/>
      <c r="G1292" s="17"/>
      <c r="H1292" s="17"/>
      <c r="I1292" s="17"/>
    </row>
    <row r="1293" spans="6:9">
      <c r="F1293" s="16"/>
      <c r="G1293" s="17"/>
      <c r="H1293" s="17"/>
      <c r="I1293" s="17"/>
    </row>
    <row r="1294" spans="6:9">
      <c r="F1294" s="16"/>
      <c r="G1294" s="17"/>
      <c r="H1294" s="17"/>
      <c r="I1294" s="17"/>
    </row>
    <row r="1295" spans="6:9">
      <c r="F1295" s="16"/>
      <c r="G1295" s="17"/>
      <c r="H1295" s="17"/>
      <c r="I1295" s="17"/>
    </row>
    <row r="1296" spans="6:9">
      <c r="F1296" s="16"/>
      <c r="G1296" s="17"/>
      <c r="H1296" s="17"/>
      <c r="I1296" s="17"/>
    </row>
    <row r="1297" spans="6:9">
      <c r="F1297" s="16"/>
      <c r="G1297" s="17"/>
      <c r="H1297" s="17"/>
      <c r="I1297" s="17"/>
    </row>
    <row r="1298" spans="6:9">
      <c r="F1298" s="16"/>
      <c r="G1298" s="17"/>
      <c r="H1298" s="17"/>
      <c r="I1298" s="17"/>
    </row>
    <row r="1299" spans="6:9">
      <c r="F1299" s="16"/>
      <c r="G1299" s="17"/>
      <c r="H1299" s="17"/>
      <c r="I1299" s="17"/>
    </row>
    <row r="1300" spans="6:9">
      <c r="F1300" s="16"/>
      <c r="G1300" s="17"/>
      <c r="H1300" s="17"/>
      <c r="I1300" s="17"/>
    </row>
    <row r="1301" spans="6:9">
      <c r="F1301" s="16"/>
      <c r="G1301" s="17"/>
      <c r="H1301" s="17"/>
      <c r="I1301" s="17"/>
    </row>
    <row r="1302" spans="6:9">
      <c r="F1302" s="16"/>
      <c r="G1302" s="17"/>
      <c r="H1302" s="17"/>
      <c r="I1302" s="17"/>
    </row>
    <row r="1303" spans="6:9">
      <c r="F1303" s="16"/>
      <c r="G1303" s="17"/>
      <c r="H1303" s="17"/>
      <c r="I1303" s="17"/>
    </row>
    <row r="1304" spans="6:9">
      <c r="F1304" s="16"/>
      <c r="G1304" s="17"/>
      <c r="H1304" s="17"/>
      <c r="I1304" s="17"/>
    </row>
    <row r="1305" spans="6:9">
      <c r="F1305" s="16"/>
      <c r="G1305" s="17"/>
      <c r="H1305" s="17"/>
      <c r="I1305" s="17"/>
    </row>
    <row r="1306" spans="6:9">
      <c r="F1306" s="16"/>
      <c r="G1306" s="17"/>
      <c r="H1306" s="17"/>
      <c r="I1306" s="17"/>
    </row>
    <row r="1307" spans="6:9">
      <c r="F1307" s="16"/>
      <c r="G1307" s="17"/>
      <c r="H1307" s="17"/>
      <c r="I1307" s="17"/>
    </row>
    <row r="1308" spans="6:9">
      <c r="F1308" s="16"/>
      <c r="G1308" s="17"/>
      <c r="H1308" s="17"/>
      <c r="I1308" s="17"/>
    </row>
    <row r="1309" spans="6:9">
      <c r="F1309" s="16"/>
      <c r="G1309" s="17"/>
      <c r="H1309" s="17"/>
      <c r="I1309" s="17"/>
    </row>
    <row r="1310" spans="6:9">
      <c r="F1310" s="16"/>
      <c r="G1310" s="17"/>
      <c r="H1310" s="17"/>
      <c r="I1310" s="17"/>
    </row>
    <row r="1311" spans="6:9">
      <c r="F1311" s="16"/>
      <c r="G1311" s="17"/>
      <c r="H1311" s="17"/>
      <c r="I1311" s="17"/>
    </row>
    <row r="1312" spans="6:9">
      <c r="F1312" s="16"/>
      <c r="G1312" s="17"/>
      <c r="H1312" s="17"/>
      <c r="I1312" s="17"/>
    </row>
    <row r="1313" spans="6:9">
      <c r="F1313" s="16"/>
      <c r="G1313" s="17"/>
      <c r="H1313" s="17"/>
      <c r="I1313" s="17"/>
    </row>
    <row r="1314" spans="6:9">
      <c r="F1314" s="16"/>
      <c r="G1314" s="17"/>
      <c r="H1314" s="17"/>
      <c r="I1314" s="17"/>
    </row>
    <row r="1315" spans="6:9">
      <c r="F1315" s="16"/>
      <c r="G1315" s="17"/>
      <c r="H1315" s="17"/>
      <c r="I1315" s="17"/>
    </row>
    <row r="1316" spans="6:9">
      <c r="F1316" s="16"/>
      <c r="G1316" s="17"/>
      <c r="H1316" s="17"/>
      <c r="I1316" s="17"/>
    </row>
    <row r="1317" spans="6:9">
      <c r="F1317" s="16"/>
      <c r="G1317" s="17"/>
      <c r="H1317" s="17"/>
      <c r="I1317" s="17"/>
    </row>
    <row r="1318" spans="6:9">
      <c r="F1318" s="16"/>
      <c r="G1318" s="17"/>
      <c r="H1318" s="17"/>
      <c r="I1318" s="17"/>
    </row>
    <row r="1319" spans="6:9">
      <c r="F1319" s="16"/>
      <c r="G1319" s="17"/>
      <c r="H1319" s="17"/>
      <c r="I1319" s="17"/>
    </row>
    <row r="1320" spans="6:9">
      <c r="F1320" s="16"/>
      <c r="G1320" s="17"/>
      <c r="H1320" s="17"/>
      <c r="I1320" s="17"/>
    </row>
    <row r="1321" spans="6:9">
      <c r="F1321" s="16"/>
      <c r="G1321" s="17"/>
      <c r="H1321" s="17"/>
      <c r="I1321" s="17"/>
    </row>
    <row r="1322" spans="6:9">
      <c r="F1322" s="16"/>
      <c r="G1322" s="17"/>
      <c r="H1322" s="17"/>
      <c r="I1322" s="17"/>
    </row>
    <row r="1323" spans="6:9">
      <c r="F1323" s="16"/>
      <c r="G1323" s="17"/>
      <c r="H1323" s="17"/>
      <c r="I1323" s="17"/>
    </row>
    <row r="1324" spans="6:9">
      <c r="F1324" s="16"/>
      <c r="G1324" s="17"/>
      <c r="H1324" s="17"/>
      <c r="I1324" s="17"/>
    </row>
    <row r="1325" spans="6:9">
      <c r="F1325" s="16"/>
      <c r="G1325" s="17"/>
      <c r="H1325" s="17"/>
      <c r="I1325" s="17"/>
    </row>
    <row r="1326" spans="6:9">
      <c r="F1326" s="16"/>
      <c r="G1326" s="17"/>
      <c r="H1326" s="17"/>
      <c r="I1326" s="17"/>
    </row>
    <row r="1327" spans="6:9">
      <c r="F1327" s="16"/>
      <c r="G1327" s="17"/>
      <c r="H1327" s="17"/>
      <c r="I1327" s="17"/>
    </row>
    <row r="1328" spans="6:9">
      <c r="F1328" s="16"/>
      <c r="G1328" s="17"/>
      <c r="H1328" s="17"/>
      <c r="I1328" s="17"/>
    </row>
    <row r="1329" spans="6:9">
      <c r="F1329" s="16"/>
      <c r="G1329" s="17"/>
      <c r="H1329" s="17"/>
      <c r="I1329" s="17"/>
    </row>
    <row r="1330" spans="6:9">
      <c r="F1330" s="16"/>
      <c r="G1330" s="17"/>
      <c r="H1330" s="17"/>
      <c r="I1330" s="17"/>
    </row>
    <row r="1331" spans="6:9">
      <c r="F1331" s="16"/>
      <c r="G1331" s="17"/>
      <c r="H1331" s="17"/>
      <c r="I1331" s="17"/>
    </row>
    <row r="1332" spans="6:9">
      <c r="F1332" s="16"/>
      <c r="G1332" s="17"/>
      <c r="H1332" s="17"/>
      <c r="I1332" s="17"/>
    </row>
    <row r="1333" spans="6:9">
      <c r="F1333" s="16"/>
      <c r="G1333" s="17"/>
      <c r="H1333" s="17"/>
      <c r="I1333" s="17"/>
    </row>
    <row r="1334" spans="6:9">
      <c r="F1334" s="16"/>
      <c r="G1334" s="17"/>
      <c r="H1334" s="17"/>
      <c r="I1334" s="17"/>
    </row>
    <row r="1335" spans="6:9">
      <c r="F1335" s="16"/>
      <c r="G1335" s="17"/>
      <c r="H1335" s="17"/>
      <c r="I1335" s="17"/>
    </row>
    <row r="1336" spans="6:9">
      <c r="F1336" s="16"/>
      <c r="G1336" s="17"/>
      <c r="H1336" s="17"/>
      <c r="I1336" s="17"/>
    </row>
    <row r="1337" spans="6:9">
      <c r="F1337" s="16"/>
      <c r="G1337" s="17"/>
      <c r="H1337" s="17"/>
      <c r="I1337" s="17"/>
    </row>
    <row r="1338" spans="6:9">
      <c r="F1338" s="16"/>
      <c r="G1338" s="17"/>
      <c r="H1338" s="17"/>
      <c r="I1338" s="17"/>
    </row>
    <row r="1339" spans="6:9">
      <c r="F1339" s="16"/>
      <c r="G1339" s="17"/>
      <c r="H1339" s="17"/>
      <c r="I1339" s="17"/>
    </row>
    <row r="1340" spans="6:9">
      <c r="F1340" s="16"/>
      <c r="G1340" s="17"/>
      <c r="H1340" s="17"/>
      <c r="I1340" s="17"/>
    </row>
    <row r="1341" spans="6:9">
      <c r="F1341" s="16"/>
      <c r="G1341" s="17"/>
      <c r="H1341" s="17"/>
      <c r="I1341" s="17"/>
    </row>
    <row r="1342" spans="6:9">
      <c r="F1342" s="16"/>
      <c r="G1342" s="17"/>
      <c r="H1342" s="17"/>
      <c r="I1342" s="17"/>
    </row>
    <row r="1343" spans="6:9">
      <c r="F1343" s="16"/>
      <c r="G1343" s="17"/>
      <c r="H1343" s="17"/>
      <c r="I1343" s="17"/>
    </row>
    <row r="1344" spans="6:9">
      <c r="F1344" s="16"/>
      <c r="G1344" s="17"/>
      <c r="H1344" s="17"/>
      <c r="I1344" s="17"/>
    </row>
    <row r="1345" spans="6:9">
      <c r="F1345" s="16"/>
      <c r="G1345" s="17"/>
      <c r="H1345" s="17"/>
      <c r="I1345" s="17"/>
    </row>
    <row r="1346" spans="6:9">
      <c r="F1346" s="16"/>
      <c r="G1346" s="17"/>
      <c r="H1346" s="17"/>
      <c r="I1346" s="17"/>
    </row>
    <row r="1347" spans="6:9">
      <c r="F1347" s="16"/>
      <c r="G1347" s="17"/>
      <c r="H1347" s="17"/>
      <c r="I1347" s="17"/>
    </row>
    <row r="1348" spans="6:9">
      <c r="F1348" s="16"/>
      <c r="G1348" s="17"/>
      <c r="H1348" s="17"/>
      <c r="I1348" s="17"/>
    </row>
    <row r="1349" spans="6:9">
      <c r="F1349" s="16"/>
      <c r="G1349" s="17"/>
      <c r="H1349" s="17"/>
      <c r="I1349" s="17"/>
    </row>
    <row r="1350" spans="6:9">
      <c r="F1350" s="16"/>
      <c r="G1350" s="17"/>
      <c r="H1350" s="17"/>
      <c r="I1350" s="17"/>
    </row>
    <row r="1351" spans="6:9">
      <c r="F1351" s="16"/>
      <c r="G1351" s="17"/>
      <c r="H1351" s="17"/>
      <c r="I1351" s="17"/>
    </row>
    <row r="1352" spans="6:9">
      <c r="F1352" s="16"/>
      <c r="G1352" s="17"/>
      <c r="H1352" s="17"/>
      <c r="I1352" s="17"/>
    </row>
    <row r="1353" spans="6:9">
      <c r="F1353" s="16"/>
      <c r="G1353" s="17"/>
      <c r="H1353" s="17"/>
      <c r="I1353" s="17"/>
    </row>
    <row r="1354" spans="6:9">
      <c r="F1354" s="16"/>
      <c r="G1354" s="17"/>
      <c r="H1354" s="17"/>
      <c r="I1354" s="17"/>
    </row>
    <row r="1355" spans="6:9">
      <c r="F1355" s="16"/>
      <c r="G1355" s="17"/>
      <c r="H1355" s="17"/>
      <c r="I1355" s="17"/>
    </row>
    <row r="1356" spans="6:9">
      <c r="F1356" s="16"/>
      <c r="G1356" s="17"/>
      <c r="H1356" s="17"/>
      <c r="I1356" s="17"/>
    </row>
    <row r="1357" spans="6:9">
      <c r="F1357" s="16"/>
      <c r="G1357" s="17"/>
      <c r="H1357" s="17"/>
      <c r="I1357" s="17"/>
    </row>
    <row r="1358" spans="6:9">
      <c r="F1358" s="16"/>
      <c r="G1358" s="17"/>
      <c r="H1358" s="17"/>
      <c r="I1358" s="17"/>
    </row>
    <row r="1359" spans="6:9">
      <c r="F1359" s="16"/>
      <c r="G1359" s="17"/>
      <c r="H1359" s="17"/>
      <c r="I1359" s="17"/>
    </row>
    <row r="1360" spans="6:9">
      <c r="F1360" s="16"/>
      <c r="G1360" s="17"/>
      <c r="H1360" s="17"/>
      <c r="I1360" s="17"/>
    </row>
    <row r="1361" spans="6:9">
      <c r="F1361" s="16"/>
      <c r="G1361" s="17"/>
      <c r="H1361" s="17"/>
      <c r="I1361" s="17"/>
    </row>
    <row r="1362" spans="6:9">
      <c r="F1362" s="16"/>
      <c r="G1362" s="17"/>
      <c r="H1362" s="17"/>
      <c r="I1362" s="17"/>
    </row>
    <row r="1363" spans="6:9">
      <c r="F1363" s="16"/>
      <c r="G1363" s="17"/>
      <c r="H1363" s="17"/>
      <c r="I1363" s="17"/>
    </row>
    <row r="1364" spans="6:9">
      <c r="F1364" s="16"/>
      <c r="G1364" s="17"/>
      <c r="H1364" s="17"/>
      <c r="I1364" s="17"/>
    </row>
    <row r="1365" spans="6:9">
      <c r="F1365" s="16"/>
      <c r="G1365" s="17"/>
      <c r="H1365" s="17"/>
      <c r="I1365" s="17"/>
    </row>
    <row r="1366" spans="6:9">
      <c r="F1366" s="16"/>
      <c r="G1366" s="17"/>
      <c r="H1366" s="17"/>
      <c r="I1366" s="17"/>
    </row>
    <row r="1367" spans="6:9">
      <c r="F1367" s="16"/>
      <c r="G1367" s="17"/>
      <c r="H1367" s="17"/>
      <c r="I1367" s="17"/>
    </row>
    <row r="1368" spans="6:9">
      <c r="F1368" s="16"/>
      <c r="G1368" s="17"/>
      <c r="H1368" s="17"/>
      <c r="I1368" s="17"/>
    </row>
    <row r="1369" spans="6:9">
      <c r="F1369" s="16"/>
      <c r="G1369" s="17"/>
      <c r="H1369" s="17"/>
      <c r="I1369" s="17"/>
    </row>
    <row r="1370" spans="6:9">
      <c r="F1370" s="16"/>
      <c r="G1370" s="17"/>
      <c r="H1370" s="17"/>
      <c r="I1370" s="17"/>
    </row>
    <row r="1371" spans="6:9">
      <c r="F1371" s="16"/>
      <c r="G1371" s="17"/>
      <c r="H1371" s="17"/>
      <c r="I1371" s="17"/>
    </row>
    <row r="1372" spans="6:9">
      <c r="F1372" s="16"/>
      <c r="G1372" s="17"/>
      <c r="H1372" s="17"/>
      <c r="I1372" s="17"/>
    </row>
    <row r="1373" spans="6:9">
      <c r="F1373" s="16"/>
      <c r="G1373" s="17"/>
      <c r="H1373" s="17"/>
      <c r="I1373" s="17"/>
    </row>
    <row r="1374" spans="6:9">
      <c r="F1374" s="16"/>
      <c r="G1374" s="17"/>
      <c r="H1374" s="17"/>
      <c r="I1374" s="17"/>
    </row>
    <row r="1375" spans="6:9">
      <c r="F1375" s="16"/>
      <c r="G1375" s="17"/>
      <c r="H1375" s="17"/>
      <c r="I1375" s="17"/>
    </row>
    <row r="1376" spans="6:9">
      <c r="F1376" s="16"/>
      <c r="G1376" s="17"/>
      <c r="H1376" s="17"/>
      <c r="I1376" s="17"/>
    </row>
    <row r="1377" spans="6:9">
      <c r="F1377" s="16"/>
      <c r="G1377" s="17"/>
      <c r="H1377" s="17"/>
      <c r="I1377" s="17"/>
    </row>
    <row r="1378" spans="6:9">
      <c r="F1378" s="16"/>
      <c r="G1378" s="17"/>
      <c r="H1378" s="17"/>
      <c r="I1378" s="17"/>
    </row>
    <row r="1379" spans="6:9">
      <c r="F1379" s="16"/>
      <c r="G1379" s="17"/>
      <c r="H1379" s="17"/>
      <c r="I1379" s="17"/>
    </row>
    <row r="1380" spans="6:9">
      <c r="F1380" s="16"/>
      <c r="G1380" s="17"/>
      <c r="H1380" s="17"/>
      <c r="I1380" s="17"/>
    </row>
    <row r="1381" spans="6:9">
      <c r="F1381" s="16"/>
      <c r="G1381" s="17"/>
      <c r="H1381" s="17"/>
      <c r="I1381" s="17"/>
    </row>
    <row r="1382" spans="6:9">
      <c r="F1382" s="16"/>
      <c r="G1382" s="17"/>
      <c r="H1382" s="17"/>
      <c r="I1382" s="17"/>
    </row>
    <row r="1383" spans="6:9">
      <c r="F1383" s="16"/>
      <c r="G1383" s="17"/>
      <c r="H1383" s="17"/>
      <c r="I1383" s="17"/>
    </row>
    <row r="1384" spans="6:9">
      <c r="F1384" s="16"/>
      <c r="G1384" s="17"/>
      <c r="H1384" s="17"/>
      <c r="I1384" s="17"/>
    </row>
    <row r="1385" spans="6:9">
      <c r="F1385" s="16"/>
      <c r="G1385" s="17"/>
      <c r="H1385" s="17"/>
      <c r="I1385" s="17"/>
    </row>
    <row r="1386" spans="6:9">
      <c r="F1386" s="16"/>
      <c r="G1386" s="17"/>
      <c r="H1386" s="17"/>
      <c r="I1386" s="17"/>
    </row>
    <row r="1387" spans="6:9">
      <c r="F1387" s="16"/>
      <c r="G1387" s="17"/>
      <c r="H1387" s="17"/>
      <c r="I1387" s="17"/>
    </row>
    <row r="1388" spans="6:9">
      <c r="F1388" s="16"/>
      <c r="G1388" s="17"/>
      <c r="H1388" s="17"/>
      <c r="I1388" s="17"/>
    </row>
    <row r="1389" spans="6:9">
      <c r="F1389" s="16"/>
      <c r="G1389" s="17"/>
      <c r="H1389" s="17"/>
      <c r="I1389" s="17"/>
    </row>
    <row r="1390" spans="6:9">
      <c r="F1390" s="16"/>
      <c r="G1390" s="17"/>
      <c r="H1390" s="17"/>
      <c r="I1390" s="17"/>
    </row>
    <row r="1391" spans="6:9">
      <c r="F1391" s="16"/>
      <c r="G1391" s="17"/>
      <c r="H1391" s="17"/>
      <c r="I1391" s="17"/>
    </row>
    <row r="1392" spans="6:9">
      <c r="F1392" s="16"/>
      <c r="G1392" s="17"/>
      <c r="H1392" s="17"/>
      <c r="I1392" s="17"/>
    </row>
    <row r="1393" spans="6:9">
      <c r="F1393" s="16"/>
      <c r="G1393" s="17"/>
      <c r="H1393" s="17"/>
      <c r="I1393" s="17"/>
    </row>
    <row r="1394" spans="6:9">
      <c r="F1394" s="16"/>
      <c r="G1394" s="17"/>
      <c r="H1394" s="17"/>
      <c r="I1394" s="17"/>
    </row>
    <row r="1395" spans="6:9">
      <c r="F1395" s="16"/>
      <c r="G1395" s="17"/>
      <c r="H1395" s="17"/>
      <c r="I1395" s="17"/>
    </row>
    <row r="1396" spans="6:9">
      <c r="F1396" s="16"/>
      <c r="G1396" s="17"/>
      <c r="H1396" s="17"/>
      <c r="I1396" s="17"/>
    </row>
    <row r="1397" spans="6:9">
      <c r="F1397" s="16"/>
      <c r="G1397" s="17"/>
      <c r="H1397" s="17"/>
      <c r="I1397" s="17"/>
    </row>
    <row r="1398" spans="6:9">
      <c r="F1398" s="16"/>
      <c r="G1398" s="17"/>
      <c r="H1398" s="17"/>
      <c r="I1398" s="17"/>
    </row>
    <row r="1399" spans="6:9">
      <c r="F1399" s="16"/>
      <c r="G1399" s="17"/>
      <c r="H1399" s="17"/>
      <c r="I1399" s="17"/>
    </row>
    <row r="1400" spans="6:9">
      <c r="F1400" s="16"/>
      <c r="G1400" s="17"/>
      <c r="H1400" s="17"/>
      <c r="I1400" s="17"/>
    </row>
    <row r="1401" spans="6:9">
      <c r="F1401" s="16"/>
      <c r="G1401" s="17"/>
      <c r="H1401" s="17"/>
      <c r="I1401" s="17"/>
    </row>
    <row r="1402" spans="6:9">
      <c r="F1402" s="16"/>
      <c r="G1402" s="17"/>
      <c r="H1402" s="17"/>
      <c r="I1402" s="17"/>
    </row>
    <row r="1403" spans="6:9">
      <c r="F1403" s="16"/>
      <c r="G1403" s="17"/>
      <c r="H1403" s="17"/>
      <c r="I1403" s="17"/>
    </row>
    <row r="1404" spans="6:9">
      <c r="F1404" s="16"/>
      <c r="G1404" s="17"/>
      <c r="H1404" s="17"/>
      <c r="I1404" s="17"/>
    </row>
    <row r="1405" spans="6:9">
      <c r="F1405" s="16"/>
      <c r="G1405" s="17"/>
      <c r="H1405" s="17"/>
      <c r="I1405" s="17"/>
    </row>
    <row r="1406" spans="6:9">
      <c r="F1406" s="16"/>
      <c r="G1406" s="17"/>
      <c r="H1406" s="17"/>
      <c r="I1406" s="17"/>
    </row>
    <row r="1407" spans="6:9">
      <c r="F1407" s="16"/>
      <c r="G1407" s="17"/>
      <c r="H1407" s="17"/>
      <c r="I1407" s="17"/>
    </row>
    <row r="1408" spans="6:9">
      <c r="F1408" s="16"/>
      <c r="G1408" s="17"/>
      <c r="H1408" s="17"/>
      <c r="I1408" s="17"/>
    </row>
    <row r="1409" spans="6:9">
      <c r="F1409" s="16"/>
      <c r="G1409" s="17"/>
      <c r="H1409" s="17"/>
      <c r="I1409" s="17"/>
    </row>
    <row r="1410" spans="6:9">
      <c r="F1410" s="16"/>
      <c r="G1410" s="17"/>
      <c r="H1410" s="17"/>
      <c r="I1410" s="17"/>
    </row>
    <row r="1411" spans="6:9">
      <c r="F1411" s="16"/>
      <c r="G1411" s="17"/>
      <c r="H1411" s="17"/>
      <c r="I1411" s="17"/>
    </row>
    <row r="1412" spans="6:9">
      <c r="F1412" s="16"/>
      <c r="G1412" s="17"/>
      <c r="H1412" s="17"/>
      <c r="I1412" s="17"/>
    </row>
    <row r="1413" spans="6:9">
      <c r="F1413" s="16"/>
      <c r="G1413" s="17"/>
      <c r="H1413" s="17"/>
      <c r="I1413" s="17"/>
    </row>
    <row r="1414" spans="6:9">
      <c r="F1414" s="16"/>
      <c r="G1414" s="17"/>
      <c r="H1414" s="17"/>
      <c r="I1414" s="17"/>
    </row>
    <row r="1415" spans="6:9">
      <c r="F1415" s="16"/>
      <c r="G1415" s="17"/>
      <c r="H1415" s="17"/>
      <c r="I1415" s="17"/>
    </row>
    <row r="1416" spans="6:9">
      <c r="F1416" s="16"/>
      <c r="G1416" s="17"/>
      <c r="H1416" s="17"/>
      <c r="I1416" s="17"/>
    </row>
    <row r="1417" spans="6:9">
      <c r="F1417" s="16"/>
      <c r="G1417" s="17"/>
      <c r="H1417" s="17"/>
      <c r="I1417" s="17"/>
    </row>
    <row r="1418" spans="6:9">
      <c r="F1418" s="16"/>
      <c r="G1418" s="17"/>
      <c r="H1418" s="17"/>
      <c r="I1418" s="17"/>
    </row>
    <row r="1419" spans="6:9">
      <c r="F1419" s="16"/>
      <c r="G1419" s="17"/>
      <c r="H1419" s="17"/>
      <c r="I1419" s="17"/>
    </row>
    <row r="1420" spans="6:9">
      <c r="F1420" s="16"/>
      <c r="G1420" s="17"/>
      <c r="H1420" s="17"/>
      <c r="I1420" s="17"/>
    </row>
    <row r="1421" spans="6:9">
      <c r="F1421" s="16"/>
      <c r="G1421" s="17"/>
      <c r="H1421" s="17"/>
      <c r="I1421" s="17"/>
    </row>
    <row r="1422" spans="6:9">
      <c r="F1422" s="16"/>
      <c r="G1422" s="17"/>
      <c r="H1422" s="17"/>
      <c r="I1422" s="17"/>
    </row>
    <row r="1423" spans="6:9">
      <c r="F1423" s="16"/>
      <c r="G1423" s="17"/>
      <c r="H1423" s="17"/>
      <c r="I1423" s="17"/>
    </row>
    <row r="1424" spans="6:9">
      <c r="F1424" s="16"/>
      <c r="G1424" s="17"/>
      <c r="H1424" s="17"/>
      <c r="I1424" s="17"/>
    </row>
    <row r="1425" spans="6:9">
      <c r="F1425" s="16"/>
      <c r="G1425" s="17"/>
      <c r="H1425" s="17"/>
      <c r="I1425" s="17"/>
    </row>
    <row r="1426" spans="6:9">
      <c r="F1426" s="16"/>
      <c r="G1426" s="17"/>
      <c r="H1426" s="17"/>
      <c r="I1426" s="17"/>
    </row>
    <row r="1427" spans="6:9">
      <c r="F1427" s="16"/>
      <c r="G1427" s="17"/>
      <c r="H1427" s="17"/>
      <c r="I1427" s="17"/>
    </row>
    <row r="1428" spans="6:9">
      <c r="F1428" s="16"/>
      <c r="G1428" s="17"/>
      <c r="H1428" s="17"/>
      <c r="I1428" s="17"/>
    </row>
    <row r="1429" spans="6:9">
      <c r="F1429" s="16"/>
      <c r="G1429" s="17"/>
      <c r="H1429" s="17"/>
      <c r="I1429" s="17"/>
    </row>
    <row r="1430" spans="6:9">
      <c r="F1430" s="16"/>
      <c r="G1430" s="17"/>
      <c r="H1430" s="17"/>
      <c r="I1430" s="17"/>
    </row>
    <row r="1431" spans="6:9">
      <c r="F1431" s="16"/>
      <c r="G1431" s="17"/>
      <c r="H1431" s="17"/>
      <c r="I1431" s="17"/>
    </row>
    <row r="1432" spans="6:9">
      <c r="F1432" s="16"/>
      <c r="G1432" s="17"/>
      <c r="H1432" s="17"/>
      <c r="I1432" s="17"/>
    </row>
    <row r="1433" spans="6:9">
      <c r="F1433" s="16"/>
      <c r="G1433" s="17"/>
      <c r="H1433" s="17"/>
      <c r="I1433" s="17"/>
    </row>
    <row r="1434" spans="6:9">
      <c r="F1434" s="16"/>
      <c r="G1434" s="17"/>
      <c r="H1434" s="17"/>
      <c r="I1434" s="17"/>
    </row>
    <row r="1435" spans="6:9">
      <c r="F1435" s="16"/>
      <c r="G1435" s="17"/>
      <c r="H1435" s="17"/>
      <c r="I1435" s="17"/>
    </row>
    <row r="1436" spans="6:9">
      <c r="F1436" s="16"/>
      <c r="G1436" s="17"/>
      <c r="H1436" s="17"/>
      <c r="I1436" s="17"/>
    </row>
    <row r="1437" spans="6:9">
      <c r="F1437" s="16"/>
      <c r="G1437" s="17"/>
      <c r="H1437" s="17"/>
      <c r="I1437" s="17"/>
    </row>
    <row r="1438" spans="6:9">
      <c r="F1438" s="16"/>
      <c r="G1438" s="17"/>
      <c r="H1438" s="17"/>
      <c r="I1438" s="17"/>
    </row>
    <row r="1439" spans="6:9">
      <c r="F1439" s="16"/>
      <c r="G1439" s="17"/>
      <c r="H1439" s="17"/>
      <c r="I1439" s="17"/>
    </row>
    <row r="1440" spans="6:9">
      <c r="F1440" s="16"/>
      <c r="G1440" s="17"/>
      <c r="H1440" s="17"/>
      <c r="I1440" s="17"/>
    </row>
    <row r="1441" spans="6:9">
      <c r="F1441" s="16"/>
      <c r="G1441" s="17"/>
      <c r="H1441" s="17"/>
      <c r="I1441" s="17"/>
    </row>
    <row r="1442" spans="6:9">
      <c r="F1442" s="16"/>
      <c r="G1442" s="17"/>
      <c r="H1442" s="17"/>
      <c r="I1442" s="17"/>
    </row>
    <row r="1443" spans="6:9">
      <c r="F1443" s="16"/>
      <c r="G1443" s="17"/>
      <c r="H1443" s="17"/>
      <c r="I1443" s="17"/>
    </row>
    <row r="1444" spans="6:9">
      <c r="F1444" s="16"/>
      <c r="G1444" s="17"/>
      <c r="H1444" s="17"/>
      <c r="I1444" s="17"/>
    </row>
    <row r="1445" spans="6:9">
      <c r="F1445" s="16"/>
      <c r="G1445" s="17"/>
      <c r="H1445" s="17"/>
      <c r="I1445" s="17"/>
    </row>
    <row r="1446" spans="6:9">
      <c r="F1446" s="16"/>
      <c r="G1446" s="17"/>
      <c r="H1446" s="17"/>
      <c r="I1446" s="17"/>
    </row>
    <row r="1447" spans="6:9">
      <c r="F1447" s="16"/>
      <c r="G1447" s="17"/>
      <c r="H1447" s="17"/>
      <c r="I1447" s="17"/>
    </row>
    <row r="1448" spans="6:9">
      <c r="F1448" s="16"/>
      <c r="G1448" s="17"/>
      <c r="H1448" s="17"/>
      <c r="I1448" s="17"/>
    </row>
    <row r="1449" spans="6:9">
      <c r="F1449" s="16"/>
      <c r="G1449" s="17"/>
      <c r="H1449" s="17"/>
      <c r="I1449" s="17"/>
    </row>
    <row r="1450" spans="6:9">
      <c r="F1450" s="16"/>
      <c r="G1450" s="17"/>
      <c r="H1450" s="17"/>
      <c r="I1450" s="17"/>
    </row>
    <row r="1451" spans="6:9">
      <c r="F1451" s="16"/>
      <c r="G1451" s="17"/>
      <c r="H1451" s="17"/>
      <c r="I1451" s="17"/>
    </row>
    <row r="1452" spans="6:9">
      <c r="F1452" s="16"/>
      <c r="G1452" s="17"/>
      <c r="H1452" s="17"/>
      <c r="I1452" s="17"/>
    </row>
    <row r="1453" spans="6:9">
      <c r="F1453" s="16"/>
      <c r="G1453" s="17"/>
      <c r="H1453" s="17"/>
      <c r="I1453" s="17"/>
    </row>
    <row r="1454" spans="6:9">
      <c r="F1454" s="16"/>
      <c r="G1454" s="17"/>
      <c r="H1454" s="17"/>
      <c r="I1454" s="17"/>
    </row>
    <row r="1455" spans="6:9">
      <c r="F1455" s="16"/>
      <c r="G1455" s="17"/>
      <c r="H1455" s="17"/>
      <c r="I1455" s="17"/>
    </row>
    <row r="1456" spans="6:9">
      <c r="F1456" s="16"/>
      <c r="G1456" s="17"/>
      <c r="H1456" s="17"/>
      <c r="I1456" s="17"/>
    </row>
    <row r="1457" spans="6:9">
      <c r="F1457" s="16"/>
      <c r="G1457" s="17"/>
      <c r="H1457" s="17"/>
      <c r="I1457" s="17"/>
    </row>
    <row r="1458" spans="6:9">
      <c r="F1458" s="16"/>
      <c r="G1458" s="17"/>
      <c r="H1458" s="17"/>
      <c r="I1458" s="17"/>
    </row>
    <row r="1459" spans="6:9">
      <c r="F1459" s="16"/>
      <c r="G1459" s="17"/>
      <c r="H1459" s="17"/>
      <c r="I1459" s="17"/>
    </row>
    <row r="1460" spans="6:9">
      <c r="F1460" s="16"/>
      <c r="G1460" s="17"/>
      <c r="H1460" s="17"/>
      <c r="I1460" s="17"/>
    </row>
    <row r="1461" spans="6:9">
      <c r="F1461" s="16"/>
      <c r="G1461" s="17"/>
      <c r="H1461" s="17"/>
      <c r="I1461" s="17"/>
    </row>
    <row r="1462" spans="6:9">
      <c r="F1462" s="16"/>
      <c r="G1462" s="17"/>
      <c r="H1462" s="17"/>
      <c r="I1462" s="17"/>
    </row>
    <row r="1463" spans="6:9">
      <c r="F1463" s="16"/>
      <c r="G1463" s="17"/>
      <c r="H1463" s="17"/>
      <c r="I1463" s="17"/>
    </row>
    <row r="1464" spans="6:9">
      <c r="F1464" s="16"/>
      <c r="G1464" s="17"/>
      <c r="H1464" s="17"/>
      <c r="I1464" s="17"/>
    </row>
    <row r="1465" spans="6:9">
      <c r="F1465" s="16"/>
      <c r="G1465" s="17"/>
      <c r="H1465" s="17"/>
      <c r="I1465" s="17"/>
    </row>
    <row r="1466" spans="6:9">
      <c r="F1466" s="16"/>
      <c r="G1466" s="17"/>
      <c r="H1466" s="17"/>
      <c r="I1466" s="17"/>
    </row>
    <row r="1467" spans="6:9">
      <c r="F1467" s="16"/>
      <c r="G1467" s="17"/>
      <c r="H1467" s="17"/>
      <c r="I1467" s="17"/>
    </row>
    <row r="1468" spans="6:9">
      <c r="F1468" s="16"/>
      <c r="G1468" s="17"/>
      <c r="H1468" s="17"/>
      <c r="I1468" s="17"/>
    </row>
    <row r="1469" spans="6:9">
      <c r="F1469" s="16"/>
      <c r="G1469" s="17"/>
      <c r="H1469" s="17"/>
      <c r="I1469" s="17"/>
    </row>
    <row r="1470" spans="6:9">
      <c r="F1470" s="16"/>
      <c r="G1470" s="17"/>
      <c r="H1470" s="17"/>
      <c r="I1470" s="17"/>
    </row>
    <row r="1471" spans="6:9">
      <c r="F1471" s="16"/>
      <c r="G1471" s="17"/>
      <c r="H1471" s="17"/>
      <c r="I1471" s="17"/>
    </row>
    <row r="1472" spans="6:9">
      <c r="F1472" s="16"/>
      <c r="G1472" s="17"/>
      <c r="H1472" s="17"/>
      <c r="I1472" s="17"/>
    </row>
    <row r="1473" spans="6:9">
      <c r="F1473" s="16"/>
      <c r="G1473" s="17"/>
      <c r="H1473" s="17"/>
      <c r="I1473" s="17"/>
    </row>
    <row r="1474" spans="6:9">
      <c r="F1474" s="16"/>
      <c r="G1474" s="17"/>
      <c r="H1474" s="17"/>
      <c r="I1474" s="17"/>
    </row>
    <row r="1475" spans="6:9">
      <c r="F1475" s="16"/>
      <c r="G1475" s="17"/>
      <c r="H1475" s="17"/>
      <c r="I1475" s="17"/>
    </row>
    <row r="1476" spans="6:9">
      <c r="F1476" s="16"/>
      <c r="G1476" s="17"/>
      <c r="H1476" s="17"/>
      <c r="I1476" s="17"/>
    </row>
    <row r="1477" spans="6:9">
      <c r="F1477" s="16"/>
      <c r="G1477" s="17"/>
      <c r="H1477" s="17"/>
      <c r="I1477" s="17"/>
    </row>
    <row r="1478" spans="6:9">
      <c r="F1478" s="16"/>
      <c r="G1478" s="17"/>
      <c r="H1478" s="17"/>
      <c r="I1478" s="17"/>
    </row>
    <row r="1479" spans="6:9">
      <c r="F1479" s="16"/>
      <c r="G1479" s="17"/>
      <c r="H1479" s="17"/>
      <c r="I1479" s="17"/>
    </row>
    <row r="1480" spans="6:9">
      <c r="F1480" s="16"/>
      <c r="G1480" s="17"/>
      <c r="H1480" s="17"/>
      <c r="I1480" s="17"/>
    </row>
    <row r="1481" spans="6:9">
      <c r="F1481" s="16"/>
      <c r="G1481" s="17"/>
      <c r="H1481" s="17"/>
      <c r="I1481" s="17"/>
    </row>
    <row r="1482" spans="6:9">
      <c r="F1482" s="16"/>
      <c r="G1482" s="17"/>
      <c r="H1482" s="17"/>
      <c r="I1482" s="17"/>
    </row>
    <row r="1483" spans="6:9">
      <c r="F1483" s="16"/>
      <c r="G1483" s="17"/>
      <c r="H1483" s="17"/>
      <c r="I1483" s="17"/>
    </row>
    <row r="1484" spans="6:9">
      <c r="F1484" s="16"/>
      <c r="G1484" s="17"/>
      <c r="H1484" s="17"/>
      <c r="I1484" s="17"/>
    </row>
    <row r="1485" spans="6:9">
      <c r="F1485" s="16"/>
      <c r="G1485" s="17"/>
      <c r="H1485" s="17"/>
      <c r="I1485" s="17"/>
    </row>
    <row r="1486" spans="6:9">
      <c r="F1486" s="16"/>
      <c r="G1486" s="17"/>
      <c r="H1486" s="17"/>
      <c r="I1486" s="17"/>
    </row>
    <row r="1487" spans="6:9">
      <c r="F1487" s="16"/>
      <c r="G1487" s="17"/>
      <c r="H1487" s="17"/>
      <c r="I1487" s="17"/>
    </row>
    <row r="1488" spans="6:9">
      <c r="F1488" s="16"/>
      <c r="G1488" s="17"/>
      <c r="H1488" s="17"/>
      <c r="I1488" s="17"/>
    </row>
    <row r="1489" spans="6:9">
      <c r="F1489" s="16"/>
      <c r="G1489" s="17"/>
      <c r="H1489" s="17"/>
      <c r="I1489" s="17"/>
    </row>
    <row r="1490" spans="6:9">
      <c r="F1490" s="16"/>
      <c r="G1490" s="17"/>
      <c r="H1490" s="17"/>
      <c r="I1490" s="17"/>
    </row>
    <row r="1491" spans="6:9">
      <c r="F1491" s="16"/>
      <c r="G1491" s="17"/>
      <c r="H1491" s="17"/>
      <c r="I1491" s="17"/>
    </row>
    <row r="1492" spans="6:9">
      <c r="F1492" s="16"/>
      <c r="G1492" s="17"/>
      <c r="H1492" s="17"/>
      <c r="I1492" s="17"/>
    </row>
    <row r="1493" spans="6:9">
      <c r="F1493" s="16"/>
      <c r="G1493" s="17"/>
      <c r="H1493" s="17"/>
      <c r="I1493" s="17"/>
    </row>
    <row r="1494" spans="6:9">
      <c r="F1494" s="16"/>
      <c r="G1494" s="17"/>
      <c r="H1494" s="17"/>
      <c r="I1494" s="17"/>
    </row>
    <row r="1495" spans="6:9">
      <c r="F1495" s="16"/>
      <c r="G1495" s="17"/>
      <c r="H1495" s="17"/>
      <c r="I1495" s="17"/>
    </row>
    <row r="1496" spans="6:9">
      <c r="F1496" s="16"/>
      <c r="G1496" s="17"/>
      <c r="H1496" s="17"/>
      <c r="I1496" s="17"/>
    </row>
    <row r="1497" spans="6:9">
      <c r="F1497" s="16"/>
      <c r="G1497" s="17"/>
      <c r="H1497" s="17"/>
      <c r="I1497" s="17"/>
    </row>
    <row r="1498" spans="6:9">
      <c r="F1498" s="16"/>
      <c r="G1498" s="17"/>
      <c r="H1498" s="17"/>
      <c r="I1498" s="17"/>
    </row>
    <row r="1499" spans="6:9">
      <c r="F1499" s="16"/>
      <c r="G1499" s="17"/>
      <c r="H1499" s="17"/>
      <c r="I1499" s="17"/>
    </row>
    <row r="1500" spans="6:9">
      <c r="F1500" s="16"/>
      <c r="G1500" s="17"/>
      <c r="H1500" s="17"/>
      <c r="I1500" s="17"/>
    </row>
    <row r="1501" spans="6:9">
      <c r="F1501" s="16"/>
      <c r="G1501" s="17"/>
      <c r="H1501" s="17"/>
      <c r="I1501" s="17"/>
    </row>
    <row r="1502" spans="6:9">
      <c r="F1502" s="16"/>
      <c r="G1502" s="17"/>
      <c r="H1502" s="17"/>
      <c r="I1502" s="17"/>
    </row>
    <row r="1503" spans="6:9">
      <c r="F1503" s="16"/>
      <c r="G1503" s="17"/>
      <c r="H1503" s="17"/>
      <c r="I1503" s="17"/>
    </row>
    <row r="1504" spans="6:9">
      <c r="F1504" s="16"/>
      <c r="G1504" s="17"/>
      <c r="H1504" s="17"/>
      <c r="I1504" s="17"/>
    </row>
    <row r="1505" spans="6:9">
      <c r="F1505" s="16"/>
      <c r="G1505" s="17"/>
      <c r="H1505" s="17"/>
      <c r="I1505" s="17"/>
    </row>
    <row r="1506" spans="6:9">
      <c r="F1506" s="16"/>
      <c r="G1506" s="17"/>
      <c r="H1506" s="17"/>
      <c r="I1506" s="17"/>
    </row>
    <row r="1507" spans="6:9">
      <c r="F1507" s="16"/>
      <c r="G1507" s="17"/>
      <c r="H1507" s="17"/>
      <c r="I1507" s="17"/>
    </row>
    <row r="1508" spans="6:9">
      <c r="F1508" s="16"/>
      <c r="G1508" s="17"/>
      <c r="H1508" s="17"/>
      <c r="I1508" s="17"/>
    </row>
    <row r="1509" spans="6:9">
      <c r="F1509" s="16"/>
      <c r="G1509" s="17"/>
      <c r="H1509" s="17"/>
      <c r="I1509" s="17"/>
    </row>
    <row r="1510" spans="6:9">
      <c r="F1510" s="16"/>
      <c r="G1510" s="17"/>
      <c r="H1510" s="17"/>
      <c r="I1510" s="17"/>
    </row>
    <row r="1511" spans="6:9">
      <c r="F1511" s="16"/>
      <c r="G1511" s="17"/>
      <c r="H1511" s="17"/>
      <c r="I1511" s="17"/>
    </row>
    <row r="1512" spans="6:9">
      <c r="F1512" s="16"/>
      <c r="G1512" s="17"/>
      <c r="H1512" s="17"/>
      <c r="I1512" s="17"/>
    </row>
    <row r="1513" spans="6:9">
      <c r="F1513" s="16"/>
      <c r="G1513" s="17"/>
      <c r="H1513" s="17"/>
      <c r="I1513" s="17"/>
    </row>
    <row r="1514" spans="6:9">
      <c r="F1514" s="16"/>
      <c r="G1514" s="17"/>
      <c r="H1514" s="17"/>
      <c r="I1514" s="17"/>
    </row>
    <row r="1515" spans="6:9">
      <c r="F1515" s="16"/>
      <c r="G1515" s="17"/>
      <c r="H1515" s="17"/>
      <c r="I1515" s="17"/>
    </row>
    <row r="1516" spans="6:9">
      <c r="F1516" s="16"/>
      <c r="G1516" s="17"/>
      <c r="H1516" s="17"/>
      <c r="I1516" s="17"/>
    </row>
    <row r="1517" spans="6:9">
      <c r="F1517" s="16"/>
      <c r="G1517" s="17"/>
      <c r="H1517" s="17"/>
      <c r="I1517" s="17"/>
    </row>
    <row r="1518" spans="6:9">
      <c r="F1518" s="16"/>
      <c r="G1518" s="17"/>
      <c r="H1518" s="17"/>
      <c r="I1518" s="17"/>
    </row>
    <row r="1519" spans="6:9">
      <c r="F1519" s="16"/>
      <c r="G1519" s="17"/>
      <c r="H1519" s="17"/>
      <c r="I1519" s="17"/>
    </row>
    <row r="1520" spans="6:9">
      <c r="F1520" s="16"/>
      <c r="G1520" s="17"/>
      <c r="H1520" s="17"/>
      <c r="I1520" s="17"/>
    </row>
    <row r="1521" spans="6:9">
      <c r="F1521" s="16"/>
      <c r="G1521" s="17"/>
      <c r="H1521" s="17"/>
      <c r="I1521" s="17"/>
    </row>
    <row r="1522" spans="6:9">
      <c r="F1522" s="16"/>
      <c r="G1522" s="17"/>
      <c r="H1522" s="17"/>
      <c r="I1522" s="17"/>
    </row>
    <row r="1523" spans="6:9">
      <c r="F1523" s="16"/>
      <c r="G1523" s="17"/>
      <c r="H1523" s="17"/>
      <c r="I1523" s="17"/>
    </row>
    <row r="1524" spans="6:9">
      <c r="F1524" s="16"/>
      <c r="G1524" s="17"/>
      <c r="H1524" s="17"/>
      <c r="I1524" s="17"/>
    </row>
    <row r="1525" spans="6:9">
      <c r="F1525" s="16"/>
      <c r="G1525" s="17"/>
      <c r="H1525" s="17"/>
      <c r="I1525" s="17"/>
    </row>
    <row r="1526" spans="6:9">
      <c r="F1526" s="16"/>
      <c r="G1526" s="17"/>
      <c r="H1526" s="17"/>
      <c r="I1526" s="17"/>
    </row>
    <row r="1527" spans="6:9">
      <c r="F1527" s="16"/>
      <c r="G1527" s="17"/>
      <c r="H1527" s="17"/>
      <c r="I1527" s="17"/>
    </row>
    <row r="1528" spans="6:9">
      <c r="F1528" s="16"/>
      <c r="G1528" s="17"/>
      <c r="H1528" s="17"/>
      <c r="I1528" s="17"/>
    </row>
    <row r="1529" spans="6:9">
      <c r="F1529" s="16"/>
      <c r="G1529" s="17"/>
      <c r="H1529" s="17"/>
      <c r="I1529" s="17"/>
    </row>
    <row r="1530" spans="6:9">
      <c r="F1530" s="16"/>
      <c r="G1530" s="17"/>
      <c r="H1530" s="17"/>
      <c r="I1530" s="17"/>
    </row>
    <row r="1531" spans="6:9">
      <c r="F1531" s="16"/>
      <c r="G1531" s="17"/>
      <c r="H1531" s="17"/>
      <c r="I1531" s="17"/>
    </row>
    <row r="1532" spans="6:9">
      <c r="F1532" s="16"/>
      <c r="G1532" s="17"/>
      <c r="H1532" s="17"/>
      <c r="I1532" s="17"/>
    </row>
    <row r="1533" spans="6:9">
      <c r="F1533" s="16"/>
      <c r="G1533" s="17"/>
      <c r="H1533" s="17"/>
      <c r="I1533" s="17"/>
    </row>
    <row r="1534" spans="6:9">
      <c r="F1534" s="16"/>
      <c r="G1534" s="17"/>
      <c r="H1534" s="17"/>
      <c r="I1534" s="17"/>
    </row>
    <row r="1535" spans="6:9">
      <c r="F1535" s="16"/>
      <c r="G1535" s="17"/>
      <c r="H1535" s="17"/>
      <c r="I1535" s="17"/>
    </row>
    <row r="1536" spans="6:9">
      <c r="F1536" s="16"/>
      <c r="G1536" s="17"/>
      <c r="H1536" s="17"/>
      <c r="I1536" s="17"/>
    </row>
    <row r="1537" spans="6:9">
      <c r="F1537" s="16"/>
      <c r="G1537" s="17"/>
      <c r="H1537" s="17"/>
      <c r="I1537" s="17"/>
    </row>
    <row r="1538" spans="6:9">
      <c r="F1538" s="16"/>
      <c r="G1538" s="17"/>
      <c r="H1538" s="17"/>
      <c r="I1538" s="17"/>
    </row>
    <row r="1539" spans="6:9">
      <c r="F1539" s="16"/>
      <c r="G1539" s="17"/>
      <c r="H1539" s="17"/>
      <c r="I1539" s="17"/>
    </row>
    <row r="1540" spans="6:9">
      <c r="F1540" s="16"/>
      <c r="G1540" s="17"/>
      <c r="H1540" s="17"/>
      <c r="I1540" s="17"/>
    </row>
    <row r="1541" spans="6:9">
      <c r="F1541" s="16"/>
      <c r="G1541" s="17"/>
      <c r="H1541" s="17"/>
      <c r="I1541" s="17"/>
    </row>
    <row r="1542" spans="6:9">
      <c r="F1542" s="16"/>
      <c r="G1542" s="17"/>
      <c r="H1542" s="17"/>
      <c r="I1542" s="17"/>
    </row>
    <row r="1543" spans="6:9">
      <c r="F1543" s="16"/>
      <c r="G1543" s="17"/>
      <c r="H1543" s="17"/>
      <c r="I1543" s="17"/>
    </row>
    <row r="1544" spans="6:9">
      <c r="F1544" s="16"/>
      <c r="G1544" s="17"/>
      <c r="H1544" s="17"/>
      <c r="I1544" s="17"/>
    </row>
    <row r="1545" spans="6:9">
      <c r="F1545" s="16"/>
      <c r="G1545" s="17"/>
      <c r="H1545" s="17"/>
      <c r="I1545" s="17"/>
    </row>
    <row r="1546" spans="6:9">
      <c r="F1546" s="16"/>
      <c r="G1546" s="17"/>
      <c r="H1546" s="17"/>
      <c r="I1546" s="17"/>
    </row>
    <row r="1547" spans="6:9">
      <c r="F1547" s="16"/>
      <c r="G1547" s="17"/>
      <c r="H1547" s="17"/>
      <c r="I1547" s="17"/>
    </row>
    <row r="1548" spans="6:9">
      <c r="F1548" s="16"/>
      <c r="G1548" s="17"/>
      <c r="H1548" s="17"/>
      <c r="I1548" s="17"/>
    </row>
    <row r="1549" spans="6:9">
      <c r="F1549" s="16"/>
      <c r="G1549" s="17"/>
      <c r="H1549" s="17"/>
      <c r="I1549" s="17"/>
    </row>
    <row r="1550" spans="6:9">
      <c r="F1550" s="16"/>
      <c r="G1550" s="17"/>
      <c r="H1550" s="17"/>
      <c r="I1550" s="17"/>
    </row>
    <row r="1551" spans="6:9">
      <c r="F1551" s="16"/>
      <c r="G1551" s="17"/>
      <c r="H1551" s="17"/>
      <c r="I1551" s="17"/>
    </row>
    <row r="1552" spans="6:9">
      <c r="F1552" s="16"/>
      <c r="G1552" s="17"/>
      <c r="H1552" s="17"/>
      <c r="I1552" s="17"/>
    </row>
    <row r="1553" spans="6:9">
      <c r="F1553" s="16"/>
      <c r="G1553" s="17"/>
      <c r="H1553" s="17"/>
      <c r="I1553" s="17"/>
    </row>
    <row r="1554" spans="6:9">
      <c r="F1554" s="16"/>
      <c r="G1554" s="17"/>
      <c r="H1554" s="17"/>
      <c r="I1554" s="17"/>
    </row>
    <row r="1555" spans="6:9">
      <c r="F1555" s="16"/>
      <c r="G1555" s="17"/>
      <c r="H1555" s="17"/>
      <c r="I1555" s="17"/>
    </row>
    <row r="1556" spans="6:9">
      <c r="F1556" s="16"/>
      <c r="G1556" s="17"/>
      <c r="H1556" s="17"/>
      <c r="I1556" s="17"/>
    </row>
    <row r="1557" spans="6:9">
      <c r="F1557" s="16"/>
      <c r="G1557" s="17"/>
      <c r="H1557" s="17"/>
      <c r="I1557" s="17"/>
    </row>
    <row r="1558" spans="6:9">
      <c r="F1558" s="16"/>
      <c r="G1558" s="17"/>
      <c r="H1558" s="17"/>
      <c r="I1558" s="17"/>
    </row>
    <row r="1559" spans="6:9">
      <c r="F1559" s="16"/>
      <c r="G1559" s="17"/>
      <c r="H1559" s="17"/>
      <c r="I1559" s="17"/>
    </row>
    <row r="1560" spans="6:9">
      <c r="F1560" s="16"/>
      <c r="G1560" s="17"/>
      <c r="H1560" s="17"/>
      <c r="I1560" s="17"/>
    </row>
    <row r="1561" spans="6:9">
      <c r="F1561" s="16"/>
      <c r="G1561" s="17"/>
      <c r="H1561" s="17"/>
      <c r="I1561" s="17"/>
    </row>
    <row r="1562" spans="6:9">
      <c r="F1562" s="16"/>
      <c r="G1562" s="17"/>
      <c r="H1562" s="17"/>
      <c r="I1562" s="17"/>
    </row>
    <row r="1563" spans="6:9">
      <c r="F1563" s="16"/>
      <c r="G1563" s="17"/>
      <c r="H1563" s="17"/>
      <c r="I1563" s="17"/>
    </row>
    <row r="1564" spans="6:9">
      <c r="F1564" s="16"/>
      <c r="G1564" s="17"/>
      <c r="H1564" s="17"/>
      <c r="I1564" s="17"/>
    </row>
    <row r="1565" spans="6:9">
      <c r="F1565" s="16"/>
      <c r="G1565" s="17"/>
      <c r="H1565" s="17"/>
      <c r="I1565" s="17"/>
    </row>
    <row r="1566" spans="6:9">
      <c r="F1566" s="16"/>
      <c r="G1566" s="17"/>
      <c r="H1566" s="17"/>
      <c r="I1566" s="17"/>
    </row>
    <row r="1567" spans="6:9">
      <c r="F1567" s="16"/>
      <c r="G1567" s="17"/>
      <c r="H1567" s="17"/>
      <c r="I1567" s="17"/>
    </row>
    <row r="1568" spans="6:9">
      <c r="F1568" s="16"/>
      <c r="G1568" s="17"/>
      <c r="H1568" s="17"/>
      <c r="I1568" s="17"/>
    </row>
    <row r="1569" spans="6:9">
      <c r="F1569" s="16"/>
      <c r="G1569" s="17"/>
      <c r="H1569" s="17"/>
      <c r="I1569" s="17"/>
    </row>
    <row r="1570" spans="6:9">
      <c r="F1570" s="16"/>
      <c r="G1570" s="17"/>
      <c r="H1570" s="17"/>
      <c r="I1570" s="17"/>
    </row>
    <row r="1571" spans="6:9">
      <c r="F1571" s="16"/>
      <c r="G1571" s="17"/>
      <c r="H1571" s="17"/>
      <c r="I1571" s="17"/>
    </row>
    <row r="1572" spans="6:9">
      <c r="F1572" s="16"/>
      <c r="G1572" s="17"/>
      <c r="H1572" s="17"/>
      <c r="I1572" s="17"/>
    </row>
    <row r="1573" spans="6:9">
      <c r="F1573" s="16"/>
      <c r="G1573" s="17"/>
      <c r="H1573" s="17"/>
      <c r="I1573" s="17"/>
    </row>
    <row r="1574" spans="6:9">
      <c r="F1574" s="16"/>
      <c r="G1574" s="17"/>
      <c r="H1574" s="17"/>
      <c r="I1574" s="17"/>
    </row>
    <row r="1575" spans="6:9">
      <c r="F1575" s="16"/>
      <c r="G1575" s="17"/>
      <c r="H1575" s="17"/>
      <c r="I1575" s="17"/>
    </row>
    <row r="1576" spans="6:9">
      <c r="F1576" s="16"/>
      <c r="G1576" s="17"/>
      <c r="H1576" s="17"/>
      <c r="I1576" s="17"/>
    </row>
    <row r="1577" spans="6:9">
      <c r="F1577" s="16"/>
      <c r="G1577" s="17"/>
      <c r="H1577" s="17"/>
      <c r="I1577" s="17"/>
    </row>
    <row r="1578" spans="6:9">
      <c r="F1578" s="16"/>
      <c r="G1578" s="17"/>
      <c r="H1578" s="17"/>
      <c r="I1578" s="17"/>
    </row>
    <row r="1579" spans="6:9">
      <c r="F1579" s="16"/>
      <c r="G1579" s="17"/>
      <c r="H1579" s="17"/>
      <c r="I1579" s="17"/>
    </row>
    <row r="1580" spans="6:9">
      <c r="F1580" s="16"/>
      <c r="G1580" s="17"/>
      <c r="H1580" s="17"/>
      <c r="I1580" s="17"/>
    </row>
    <row r="1581" spans="6:9">
      <c r="F1581" s="16"/>
      <c r="G1581" s="17"/>
      <c r="H1581" s="17"/>
      <c r="I1581" s="17"/>
    </row>
    <row r="1582" spans="6:9">
      <c r="F1582" s="16"/>
      <c r="G1582" s="17"/>
      <c r="H1582" s="17"/>
      <c r="I1582" s="17"/>
    </row>
    <row r="1583" spans="6:9">
      <c r="F1583" s="16"/>
      <c r="G1583" s="17"/>
      <c r="H1583" s="17"/>
      <c r="I1583" s="17"/>
    </row>
    <row r="1584" spans="6:9">
      <c r="F1584" s="16"/>
      <c r="G1584" s="17"/>
      <c r="H1584" s="17"/>
      <c r="I1584" s="17"/>
    </row>
    <row r="1585" spans="6:9">
      <c r="F1585" s="16"/>
      <c r="G1585" s="17"/>
      <c r="H1585" s="17"/>
      <c r="I1585" s="17"/>
    </row>
    <row r="1586" spans="6:9">
      <c r="F1586" s="16"/>
      <c r="G1586" s="17"/>
      <c r="H1586" s="17"/>
      <c r="I1586" s="17"/>
    </row>
    <row r="1587" spans="6:9">
      <c r="F1587" s="16"/>
      <c r="G1587" s="17"/>
      <c r="H1587" s="17"/>
      <c r="I1587" s="17"/>
    </row>
    <row r="1588" spans="6:9">
      <c r="F1588" s="16"/>
      <c r="G1588" s="17"/>
      <c r="H1588" s="17"/>
      <c r="I1588" s="17"/>
    </row>
    <row r="1589" spans="6:9">
      <c r="F1589" s="16"/>
      <c r="G1589" s="17"/>
      <c r="H1589" s="17"/>
      <c r="I1589" s="17"/>
    </row>
    <row r="1590" spans="6:9">
      <c r="F1590" s="16"/>
      <c r="G1590" s="17"/>
      <c r="H1590" s="17"/>
      <c r="I1590" s="17"/>
    </row>
    <row r="1591" spans="6:9">
      <c r="F1591" s="16"/>
      <c r="G1591" s="17"/>
      <c r="H1591" s="17"/>
      <c r="I1591" s="17"/>
    </row>
    <row r="1592" spans="6:9">
      <c r="F1592" s="16"/>
      <c r="G1592" s="17"/>
      <c r="H1592" s="17"/>
      <c r="I1592" s="17"/>
    </row>
    <row r="1593" spans="6:9">
      <c r="F1593" s="16"/>
      <c r="G1593" s="17"/>
      <c r="H1593" s="17"/>
      <c r="I1593" s="17"/>
    </row>
    <row r="1594" spans="6:9">
      <c r="F1594" s="16"/>
      <c r="G1594" s="17"/>
      <c r="H1594" s="17"/>
      <c r="I1594" s="17"/>
    </row>
    <row r="1595" spans="6:9">
      <c r="F1595" s="16"/>
      <c r="G1595" s="17"/>
      <c r="H1595" s="17"/>
      <c r="I1595" s="17"/>
    </row>
    <row r="1596" spans="6:9">
      <c r="F1596" s="16"/>
      <c r="G1596" s="17"/>
      <c r="H1596" s="17"/>
      <c r="I1596" s="17"/>
    </row>
    <row r="1597" spans="6:9">
      <c r="F1597" s="16"/>
      <c r="G1597" s="17"/>
      <c r="H1597" s="17"/>
      <c r="I1597" s="17"/>
    </row>
    <row r="1598" spans="6:9">
      <c r="F1598" s="16"/>
      <c r="G1598" s="17"/>
      <c r="H1598" s="17"/>
      <c r="I1598" s="17"/>
    </row>
    <row r="1599" spans="6:9">
      <c r="F1599" s="16"/>
      <c r="G1599" s="17"/>
      <c r="H1599" s="17"/>
      <c r="I1599" s="17"/>
    </row>
    <row r="1600" spans="6:9">
      <c r="F1600" s="16"/>
      <c r="G1600" s="17"/>
      <c r="H1600" s="17"/>
      <c r="I1600" s="17"/>
    </row>
    <row r="1601" spans="6:9">
      <c r="F1601" s="16"/>
      <c r="G1601" s="17"/>
      <c r="H1601" s="17"/>
      <c r="I1601" s="17"/>
    </row>
    <row r="1602" spans="6:9">
      <c r="F1602" s="16"/>
      <c r="G1602" s="17"/>
      <c r="H1602" s="17"/>
      <c r="I1602" s="17"/>
    </row>
    <row r="1603" spans="6:9">
      <c r="F1603" s="16"/>
      <c r="G1603" s="17"/>
      <c r="H1603" s="17"/>
      <c r="I1603" s="17"/>
    </row>
    <row r="1604" spans="6:9">
      <c r="F1604" s="16"/>
      <c r="G1604" s="17"/>
      <c r="H1604" s="17"/>
      <c r="I1604" s="17"/>
    </row>
    <row r="1605" spans="6:9">
      <c r="F1605" s="16"/>
      <c r="G1605" s="17"/>
      <c r="H1605" s="17"/>
      <c r="I1605" s="17"/>
    </row>
    <row r="1606" spans="6:9">
      <c r="F1606" s="16"/>
      <c r="G1606" s="17"/>
      <c r="H1606" s="17"/>
      <c r="I1606" s="17"/>
    </row>
    <row r="1607" spans="6:9">
      <c r="F1607" s="16"/>
      <c r="G1607" s="17"/>
      <c r="H1607" s="17"/>
      <c r="I1607" s="17"/>
    </row>
    <row r="1608" spans="6:9">
      <c r="F1608" s="16"/>
      <c r="G1608" s="17"/>
      <c r="H1608" s="17"/>
      <c r="I1608" s="17"/>
    </row>
    <row r="1609" spans="6:9">
      <c r="F1609" s="16"/>
      <c r="G1609" s="17"/>
      <c r="H1609" s="17"/>
      <c r="I1609" s="17"/>
    </row>
    <row r="1610" spans="6:9">
      <c r="F1610" s="16"/>
      <c r="G1610" s="17"/>
      <c r="H1610" s="17"/>
      <c r="I1610" s="17"/>
    </row>
    <row r="1611" spans="6:9">
      <c r="F1611" s="16"/>
      <c r="G1611" s="17"/>
      <c r="H1611" s="17"/>
      <c r="I1611" s="17"/>
    </row>
    <row r="1612" spans="6:9">
      <c r="F1612" s="16"/>
      <c r="G1612" s="17"/>
      <c r="H1612" s="17"/>
      <c r="I1612" s="17"/>
    </row>
    <row r="1613" spans="6:9">
      <c r="F1613" s="16"/>
      <c r="G1613" s="17"/>
      <c r="H1613" s="17"/>
      <c r="I1613" s="17"/>
    </row>
    <row r="1614" spans="6:9">
      <c r="F1614" s="16"/>
      <c r="G1614" s="17"/>
      <c r="H1614" s="17"/>
      <c r="I1614" s="17"/>
    </row>
    <row r="1615" spans="6:9">
      <c r="F1615" s="16"/>
      <c r="G1615" s="17"/>
      <c r="H1615" s="17"/>
      <c r="I1615" s="17"/>
    </row>
    <row r="1616" spans="6:9">
      <c r="F1616" s="16"/>
      <c r="G1616" s="17"/>
      <c r="H1616" s="17"/>
      <c r="I1616" s="17"/>
    </row>
    <row r="1617" spans="6:9">
      <c r="F1617" s="16"/>
      <c r="G1617" s="17"/>
      <c r="H1617" s="17"/>
      <c r="I1617" s="17"/>
    </row>
    <row r="1618" spans="6:9">
      <c r="F1618" s="16"/>
      <c r="G1618" s="17"/>
      <c r="H1618" s="17"/>
      <c r="I1618" s="17"/>
    </row>
    <row r="1619" spans="6:9">
      <c r="F1619" s="16"/>
      <c r="G1619" s="17"/>
      <c r="H1619" s="17"/>
      <c r="I1619" s="17"/>
    </row>
    <row r="1620" spans="6:9">
      <c r="F1620" s="16"/>
      <c r="G1620" s="17"/>
      <c r="H1620" s="17"/>
      <c r="I1620" s="17"/>
    </row>
    <row r="1621" spans="6:9">
      <c r="F1621" s="16"/>
      <c r="G1621" s="17"/>
      <c r="H1621" s="17"/>
      <c r="I1621" s="17"/>
    </row>
    <row r="1622" spans="6:9">
      <c r="F1622" s="16"/>
      <c r="G1622" s="17"/>
      <c r="H1622" s="17"/>
      <c r="I1622" s="17"/>
    </row>
    <row r="1623" spans="6:9">
      <c r="F1623" s="16"/>
      <c r="G1623" s="17"/>
      <c r="H1623" s="17"/>
      <c r="I1623" s="17"/>
    </row>
    <row r="1624" spans="6:9">
      <c r="F1624" s="16"/>
      <c r="G1624" s="17"/>
      <c r="H1624" s="17"/>
      <c r="I1624" s="17"/>
    </row>
    <row r="1625" spans="6:9">
      <c r="F1625" s="16"/>
      <c r="G1625" s="17"/>
      <c r="H1625" s="17"/>
      <c r="I1625" s="17"/>
    </row>
    <row r="1626" spans="6:9">
      <c r="F1626" s="16"/>
      <c r="G1626" s="17"/>
      <c r="H1626" s="17"/>
      <c r="I1626" s="17"/>
    </row>
    <row r="1627" spans="6:9">
      <c r="F1627" s="16"/>
      <c r="G1627" s="17"/>
      <c r="H1627" s="17"/>
      <c r="I1627" s="17"/>
    </row>
    <row r="1628" spans="6:9">
      <c r="F1628" s="16"/>
      <c r="G1628" s="17"/>
      <c r="H1628" s="17"/>
      <c r="I1628" s="17"/>
    </row>
    <row r="1629" spans="6:9">
      <c r="F1629" s="16"/>
      <c r="G1629" s="17"/>
      <c r="H1629" s="17"/>
      <c r="I1629" s="17"/>
    </row>
    <row r="1630" spans="6:9">
      <c r="F1630" s="16"/>
      <c r="G1630" s="17"/>
      <c r="H1630" s="17"/>
      <c r="I1630" s="17"/>
    </row>
    <row r="1631" spans="6:9">
      <c r="F1631" s="16"/>
      <c r="G1631" s="17"/>
      <c r="H1631" s="17"/>
      <c r="I1631" s="17"/>
    </row>
    <row r="1632" spans="6:9">
      <c r="F1632" s="16"/>
      <c r="G1632" s="17"/>
      <c r="H1632" s="17"/>
      <c r="I1632" s="17"/>
    </row>
    <row r="1633" spans="6:9">
      <c r="F1633" s="16"/>
      <c r="G1633" s="17"/>
      <c r="H1633" s="17"/>
      <c r="I1633" s="17"/>
    </row>
    <row r="1634" spans="6:9">
      <c r="F1634" s="16"/>
      <c r="G1634" s="17"/>
      <c r="H1634" s="17"/>
      <c r="I1634" s="17"/>
    </row>
    <row r="1635" spans="6:9">
      <c r="F1635" s="16"/>
      <c r="G1635" s="17"/>
      <c r="H1635" s="17"/>
      <c r="I1635" s="17"/>
    </row>
    <row r="1636" spans="6:9">
      <c r="F1636" s="16"/>
      <c r="G1636" s="17"/>
      <c r="H1636" s="17"/>
      <c r="I1636" s="17"/>
    </row>
    <row r="1637" spans="6:9">
      <c r="F1637" s="16"/>
      <c r="G1637" s="17"/>
      <c r="H1637" s="17"/>
      <c r="I1637" s="17"/>
    </row>
    <row r="1638" spans="6:9">
      <c r="F1638" s="16"/>
      <c r="G1638" s="17"/>
      <c r="H1638" s="17"/>
      <c r="I1638" s="17"/>
    </row>
    <row r="1639" spans="6:9">
      <c r="F1639" s="16"/>
      <c r="G1639" s="17"/>
      <c r="H1639" s="17"/>
      <c r="I1639" s="17"/>
    </row>
    <row r="1640" spans="6:9">
      <c r="F1640" s="16"/>
      <c r="G1640" s="17"/>
      <c r="H1640" s="17"/>
      <c r="I1640" s="17"/>
    </row>
    <row r="1641" spans="6:9">
      <c r="F1641" s="16"/>
      <c r="G1641" s="17"/>
      <c r="H1641" s="17"/>
      <c r="I1641" s="17"/>
    </row>
    <row r="1642" spans="6:9">
      <c r="F1642" s="16"/>
      <c r="G1642" s="17"/>
      <c r="H1642" s="17"/>
      <c r="I1642" s="17"/>
    </row>
    <row r="1643" spans="6:9">
      <c r="F1643" s="16"/>
      <c r="G1643" s="17"/>
      <c r="H1643" s="17"/>
      <c r="I1643" s="17"/>
    </row>
    <row r="1644" spans="6:9">
      <c r="F1644" s="16"/>
      <c r="G1644" s="17"/>
      <c r="H1644" s="17"/>
      <c r="I1644" s="17"/>
    </row>
    <row r="1645" spans="6:9">
      <c r="F1645" s="16"/>
      <c r="G1645" s="17"/>
      <c r="H1645" s="17"/>
      <c r="I1645" s="17"/>
    </row>
    <row r="1646" spans="6:9">
      <c r="F1646" s="16"/>
      <c r="G1646" s="17"/>
      <c r="H1646" s="17"/>
      <c r="I1646" s="17"/>
    </row>
    <row r="1647" spans="6:9">
      <c r="F1647" s="16"/>
      <c r="G1647" s="17"/>
      <c r="H1647" s="17"/>
      <c r="I1647" s="17"/>
    </row>
    <row r="1648" spans="6:9">
      <c r="F1648" s="16"/>
      <c r="G1648" s="17"/>
      <c r="H1648" s="17"/>
      <c r="I1648" s="17"/>
    </row>
    <row r="1649" spans="6:9">
      <c r="F1649" s="16"/>
      <c r="G1649" s="17"/>
      <c r="H1649" s="17"/>
      <c r="I1649" s="17"/>
    </row>
    <row r="1650" spans="6:9">
      <c r="F1650" s="16"/>
      <c r="G1650" s="17"/>
      <c r="H1650" s="17"/>
      <c r="I1650" s="17"/>
    </row>
    <row r="1651" spans="6:9">
      <c r="F1651" s="16"/>
      <c r="G1651" s="17"/>
      <c r="H1651" s="17"/>
      <c r="I1651" s="17"/>
    </row>
    <row r="1652" spans="6:9">
      <c r="F1652" s="16"/>
      <c r="G1652" s="17"/>
      <c r="H1652" s="17"/>
      <c r="I1652" s="17"/>
    </row>
    <row r="1653" spans="6:9">
      <c r="F1653" s="16"/>
      <c r="G1653" s="17"/>
      <c r="H1653" s="17"/>
      <c r="I1653" s="17"/>
    </row>
    <row r="1654" spans="6:9">
      <c r="F1654" s="16"/>
      <c r="G1654" s="17"/>
      <c r="H1654" s="17"/>
      <c r="I1654" s="17"/>
    </row>
    <row r="1655" spans="6:9">
      <c r="F1655" s="16"/>
      <c r="G1655" s="17"/>
      <c r="H1655" s="17"/>
      <c r="I1655" s="17"/>
    </row>
    <row r="1656" spans="6:9">
      <c r="F1656" s="16"/>
      <c r="G1656" s="17"/>
      <c r="H1656" s="17"/>
      <c r="I1656" s="17"/>
    </row>
    <row r="1657" spans="6:9">
      <c r="F1657" s="16"/>
      <c r="G1657" s="17"/>
      <c r="H1657" s="17"/>
      <c r="I1657" s="17"/>
    </row>
    <row r="1658" spans="6:9">
      <c r="F1658" s="16"/>
      <c r="G1658" s="17"/>
      <c r="H1658" s="17"/>
      <c r="I1658" s="17"/>
    </row>
    <row r="1659" spans="6:9">
      <c r="F1659" s="16"/>
      <c r="G1659" s="17"/>
      <c r="H1659" s="17"/>
      <c r="I1659" s="17"/>
    </row>
    <row r="1660" spans="6:9">
      <c r="F1660" s="16"/>
      <c r="G1660" s="17"/>
      <c r="H1660" s="17"/>
      <c r="I1660" s="17"/>
    </row>
    <row r="1661" spans="6:9">
      <c r="F1661" s="16"/>
      <c r="G1661" s="17"/>
      <c r="H1661" s="17"/>
      <c r="I1661" s="17"/>
    </row>
    <row r="1662" spans="6:9">
      <c r="F1662" s="16"/>
      <c r="G1662" s="17"/>
      <c r="H1662" s="17"/>
      <c r="I1662" s="17"/>
    </row>
    <row r="1663" spans="6:9">
      <c r="F1663" s="16"/>
      <c r="G1663" s="17"/>
      <c r="H1663" s="17"/>
      <c r="I1663" s="17"/>
    </row>
    <row r="1664" spans="6:9">
      <c r="F1664" s="16"/>
      <c r="G1664" s="17"/>
      <c r="H1664" s="17"/>
      <c r="I1664" s="17"/>
    </row>
    <row r="1665" spans="6:9">
      <c r="F1665" s="16"/>
      <c r="G1665" s="17"/>
      <c r="H1665" s="17"/>
      <c r="I1665" s="17"/>
    </row>
    <row r="1666" spans="6:9">
      <c r="F1666" s="16"/>
      <c r="G1666" s="17"/>
      <c r="H1666" s="17"/>
      <c r="I1666" s="17"/>
    </row>
    <row r="1667" spans="6:9">
      <c r="F1667" s="16"/>
      <c r="G1667" s="17"/>
      <c r="H1667" s="17"/>
      <c r="I1667" s="17"/>
    </row>
    <row r="1668" spans="6:9">
      <c r="F1668" s="16"/>
      <c r="G1668" s="17"/>
      <c r="H1668" s="17"/>
      <c r="I1668" s="17"/>
    </row>
    <row r="1669" spans="6:9">
      <c r="F1669" s="16"/>
      <c r="G1669" s="17"/>
      <c r="H1669" s="17"/>
      <c r="I1669" s="17"/>
    </row>
    <row r="1670" spans="6:9">
      <c r="F1670" s="16"/>
      <c r="G1670" s="17"/>
      <c r="H1670" s="17"/>
      <c r="I1670" s="17"/>
    </row>
    <row r="1671" spans="6:9">
      <c r="F1671" s="16"/>
      <c r="G1671" s="17"/>
      <c r="H1671" s="17"/>
      <c r="I1671" s="17"/>
    </row>
    <row r="1672" spans="6:9">
      <c r="F1672" s="16"/>
      <c r="G1672" s="17"/>
      <c r="H1672" s="17"/>
      <c r="I1672" s="17"/>
    </row>
    <row r="1673" spans="6:9">
      <c r="F1673" s="16"/>
      <c r="G1673" s="17"/>
      <c r="H1673" s="17"/>
      <c r="I1673" s="17"/>
    </row>
    <row r="1674" spans="6:9">
      <c r="F1674" s="16"/>
      <c r="G1674" s="17"/>
      <c r="H1674" s="17"/>
      <c r="I1674" s="17"/>
    </row>
    <row r="1675" spans="6:9">
      <c r="F1675" s="16"/>
      <c r="G1675" s="17"/>
      <c r="H1675" s="17"/>
      <c r="I1675" s="17"/>
    </row>
    <row r="1676" spans="6:9">
      <c r="F1676" s="16"/>
      <c r="G1676" s="17"/>
      <c r="H1676" s="17"/>
      <c r="I1676" s="17"/>
    </row>
    <row r="1677" spans="6:9">
      <c r="F1677" s="16"/>
      <c r="G1677" s="17"/>
      <c r="H1677" s="17"/>
      <c r="I1677" s="17"/>
    </row>
    <row r="1678" spans="6:9">
      <c r="F1678" s="16"/>
      <c r="G1678" s="17"/>
      <c r="H1678" s="17"/>
      <c r="I1678" s="17"/>
    </row>
    <row r="1679" spans="6:9">
      <c r="F1679" s="16"/>
      <c r="G1679" s="17"/>
      <c r="H1679" s="17"/>
      <c r="I1679" s="17"/>
    </row>
    <row r="1680" spans="6:9">
      <c r="F1680" s="16"/>
      <c r="G1680" s="17"/>
      <c r="H1680" s="17"/>
      <c r="I1680" s="17"/>
    </row>
    <row r="1681" spans="6:9">
      <c r="F1681" s="16"/>
      <c r="G1681" s="17"/>
      <c r="H1681" s="17"/>
      <c r="I1681" s="17"/>
    </row>
    <row r="1682" spans="6:9">
      <c r="F1682" s="16"/>
      <c r="G1682" s="17"/>
      <c r="H1682" s="17"/>
      <c r="I1682" s="17"/>
    </row>
    <row r="1683" spans="6:9">
      <c r="F1683" s="16"/>
      <c r="G1683" s="17"/>
      <c r="H1683" s="17"/>
      <c r="I1683" s="17"/>
    </row>
    <row r="1684" spans="6:9">
      <c r="F1684" s="16"/>
      <c r="G1684" s="17"/>
      <c r="H1684" s="17"/>
      <c r="I1684" s="17"/>
    </row>
    <row r="1685" spans="6:9">
      <c r="F1685" s="16"/>
      <c r="G1685" s="17"/>
      <c r="H1685" s="17"/>
      <c r="I1685" s="17"/>
    </row>
    <row r="1686" spans="6:9">
      <c r="F1686" s="16"/>
      <c r="G1686" s="17"/>
      <c r="H1686" s="17"/>
      <c r="I1686" s="17"/>
    </row>
    <row r="1687" spans="6:9">
      <c r="F1687" s="16"/>
      <c r="G1687" s="17"/>
      <c r="H1687" s="17"/>
      <c r="I1687" s="17"/>
    </row>
    <row r="1688" spans="6:9">
      <c r="F1688" s="16"/>
      <c r="G1688" s="17"/>
      <c r="H1688" s="17"/>
      <c r="I1688" s="17"/>
    </row>
    <row r="1689" spans="6:9">
      <c r="F1689" s="16"/>
      <c r="G1689" s="17"/>
      <c r="H1689" s="17"/>
      <c r="I1689" s="17"/>
    </row>
    <row r="1690" spans="6:9">
      <c r="F1690" s="16"/>
      <c r="G1690" s="17"/>
      <c r="H1690" s="17"/>
      <c r="I1690" s="17"/>
    </row>
    <row r="1691" spans="6:9">
      <c r="F1691" s="16"/>
      <c r="G1691" s="17"/>
      <c r="H1691" s="17"/>
      <c r="I1691" s="17"/>
    </row>
    <row r="1692" spans="6:9">
      <c r="F1692" s="16"/>
      <c r="G1692" s="17"/>
      <c r="H1692" s="17"/>
      <c r="I1692" s="17"/>
    </row>
    <row r="1693" spans="6:9">
      <c r="F1693" s="16"/>
      <c r="G1693" s="17"/>
      <c r="H1693" s="17"/>
      <c r="I1693" s="17"/>
    </row>
    <row r="1694" spans="6:9">
      <c r="F1694" s="16"/>
      <c r="G1694" s="17"/>
      <c r="H1694" s="17"/>
      <c r="I1694" s="17"/>
    </row>
    <row r="1695" spans="6:9">
      <c r="F1695" s="16"/>
      <c r="G1695" s="17"/>
      <c r="H1695" s="17"/>
      <c r="I1695" s="17"/>
    </row>
    <row r="1696" spans="6:9">
      <c r="F1696" s="16"/>
      <c r="G1696" s="17"/>
      <c r="H1696" s="17"/>
      <c r="I1696" s="17"/>
    </row>
    <row r="1697" spans="6:9">
      <c r="F1697" s="16"/>
      <c r="G1697" s="17"/>
      <c r="H1697" s="17"/>
      <c r="I1697" s="17"/>
    </row>
    <row r="1698" spans="6:9">
      <c r="F1698" s="16"/>
      <c r="G1698" s="17"/>
      <c r="H1698" s="17"/>
      <c r="I1698" s="17"/>
    </row>
    <row r="1699" spans="6:9">
      <c r="F1699" s="16"/>
      <c r="G1699" s="17"/>
      <c r="H1699" s="17"/>
      <c r="I1699" s="17"/>
    </row>
    <row r="1700" spans="6:9">
      <c r="F1700" s="16"/>
      <c r="G1700" s="17"/>
      <c r="H1700" s="17"/>
      <c r="I1700" s="17"/>
    </row>
    <row r="1701" spans="6:9">
      <c r="F1701" s="16"/>
      <c r="G1701" s="17"/>
      <c r="H1701" s="17"/>
      <c r="I1701" s="17"/>
    </row>
    <row r="1702" spans="6:9">
      <c r="F1702" s="16"/>
      <c r="G1702" s="17"/>
      <c r="H1702" s="17"/>
      <c r="I1702" s="17"/>
    </row>
    <row r="1703" spans="6:9">
      <c r="F1703" s="16"/>
      <c r="G1703" s="17"/>
      <c r="H1703" s="17"/>
      <c r="I1703" s="17"/>
    </row>
    <row r="1704" spans="6:9">
      <c r="F1704" s="16"/>
      <c r="G1704" s="17"/>
      <c r="H1704" s="17"/>
      <c r="I1704" s="17"/>
    </row>
    <row r="1705" spans="6:9">
      <c r="F1705" s="16"/>
      <c r="G1705" s="17"/>
      <c r="H1705" s="17"/>
      <c r="I1705" s="17"/>
    </row>
    <row r="1706" spans="6:9">
      <c r="F1706" s="16"/>
      <c r="G1706" s="17"/>
      <c r="H1706" s="17"/>
      <c r="I1706" s="17"/>
    </row>
    <row r="1707" spans="6:9">
      <c r="F1707" s="16"/>
      <c r="G1707" s="17"/>
      <c r="H1707" s="17"/>
      <c r="I1707" s="17"/>
    </row>
    <row r="1708" spans="6:9">
      <c r="F1708" s="16"/>
      <c r="G1708" s="17"/>
      <c r="H1708" s="17"/>
      <c r="I1708" s="17"/>
    </row>
    <row r="1709" spans="6:9">
      <c r="F1709" s="16"/>
      <c r="G1709" s="17"/>
      <c r="H1709" s="17"/>
      <c r="I1709" s="17"/>
    </row>
    <row r="1710" spans="6:9">
      <c r="F1710" s="16"/>
      <c r="G1710" s="17"/>
      <c r="H1710" s="17"/>
      <c r="I1710" s="17"/>
    </row>
    <row r="1711" spans="6:9">
      <c r="F1711" s="16"/>
      <c r="G1711" s="17"/>
      <c r="H1711" s="17"/>
      <c r="I1711" s="17"/>
    </row>
    <row r="1712" spans="6:9">
      <c r="F1712" s="16"/>
      <c r="G1712" s="17"/>
      <c r="H1712" s="17"/>
      <c r="I1712" s="17"/>
    </row>
    <row r="1713" spans="6:9">
      <c r="F1713" s="16"/>
      <c r="G1713" s="17"/>
      <c r="H1713" s="17"/>
      <c r="I1713" s="17"/>
    </row>
    <row r="1714" spans="6:9">
      <c r="F1714" s="16"/>
      <c r="G1714" s="17"/>
      <c r="H1714" s="17"/>
      <c r="I1714" s="17"/>
    </row>
    <row r="1715" spans="6:9">
      <c r="F1715" s="16"/>
      <c r="G1715" s="17"/>
      <c r="H1715" s="17"/>
      <c r="I1715" s="17"/>
    </row>
    <row r="1716" spans="6:9">
      <c r="F1716" s="16"/>
      <c r="G1716" s="17"/>
      <c r="H1716" s="17"/>
      <c r="I1716" s="17"/>
    </row>
    <row r="1717" spans="6:9">
      <c r="F1717" s="16"/>
      <c r="G1717" s="17"/>
      <c r="H1717" s="17"/>
      <c r="I1717" s="17"/>
    </row>
    <row r="1718" spans="6:9">
      <c r="F1718" s="16"/>
      <c r="G1718" s="17"/>
      <c r="H1718" s="17"/>
      <c r="I1718" s="17"/>
    </row>
    <row r="1719" spans="6:9">
      <c r="F1719" s="16"/>
      <c r="G1719" s="17"/>
      <c r="H1719" s="17"/>
      <c r="I1719" s="17"/>
    </row>
    <row r="1720" spans="6:9">
      <c r="F1720" s="16"/>
      <c r="G1720" s="17"/>
      <c r="H1720" s="17"/>
      <c r="I1720" s="17"/>
    </row>
    <row r="1721" spans="6:9">
      <c r="F1721" s="16"/>
      <c r="G1721" s="17"/>
      <c r="H1721" s="17"/>
      <c r="I1721" s="17"/>
    </row>
    <row r="1722" spans="6:9">
      <c r="F1722" s="16"/>
      <c r="G1722" s="17"/>
      <c r="H1722" s="17"/>
      <c r="I1722" s="17"/>
    </row>
    <row r="1723" spans="6:9">
      <c r="F1723" s="16"/>
      <c r="G1723" s="17"/>
      <c r="H1723" s="17"/>
      <c r="I1723" s="17"/>
    </row>
    <row r="1724" spans="6:9">
      <c r="F1724" s="16"/>
      <c r="G1724" s="17"/>
      <c r="H1724" s="17"/>
      <c r="I1724" s="17"/>
    </row>
    <row r="1725" spans="6:9">
      <c r="F1725" s="16"/>
      <c r="G1725" s="17"/>
      <c r="H1725" s="17"/>
      <c r="I1725" s="17"/>
    </row>
    <row r="1726" spans="6:9">
      <c r="F1726" s="16"/>
      <c r="G1726" s="17"/>
      <c r="H1726" s="17"/>
      <c r="I1726" s="17"/>
    </row>
    <row r="1727" spans="6:9">
      <c r="F1727" s="16"/>
      <c r="G1727" s="17"/>
      <c r="H1727" s="17"/>
      <c r="I1727" s="17"/>
    </row>
    <row r="1728" spans="6:9">
      <c r="F1728" s="16"/>
      <c r="G1728" s="17"/>
      <c r="H1728" s="17"/>
      <c r="I1728" s="17"/>
    </row>
    <row r="1729" spans="6:9">
      <c r="F1729" s="16"/>
      <c r="G1729" s="17"/>
      <c r="H1729" s="17"/>
      <c r="I1729" s="17"/>
    </row>
    <row r="1730" spans="6:9">
      <c r="F1730" s="16"/>
      <c r="G1730" s="17"/>
      <c r="H1730" s="17"/>
      <c r="I1730" s="17"/>
    </row>
    <row r="1731" spans="6:9">
      <c r="F1731" s="16"/>
      <c r="G1731" s="17"/>
      <c r="H1731" s="17"/>
      <c r="I1731" s="17"/>
    </row>
    <row r="1732" spans="6:9">
      <c r="F1732" s="16"/>
      <c r="G1732" s="17"/>
      <c r="H1732" s="17"/>
      <c r="I1732" s="17"/>
    </row>
    <row r="1733" spans="6:9">
      <c r="F1733" s="16"/>
      <c r="G1733" s="17"/>
      <c r="H1733" s="17"/>
      <c r="I1733" s="17"/>
    </row>
    <row r="1734" spans="6:9">
      <c r="F1734" s="16"/>
      <c r="G1734" s="17"/>
      <c r="H1734" s="17"/>
      <c r="I1734" s="17"/>
    </row>
    <row r="1735" spans="6:9">
      <c r="F1735" s="16"/>
      <c r="G1735" s="17"/>
      <c r="H1735" s="17"/>
      <c r="I1735" s="17"/>
    </row>
    <row r="1736" spans="6:9">
      <c r="F1736" s="16"/>
      <c r="G1736" s="17"/>
      <c r="H1736" s="17"/>
      <c r="I1736" s="17"/>
    </row>
    <row r="1737" spans="6:9">
      <c r="F1737" s="16"/>
      <c r="G1737" s="17"/>
      <c r="H1737" s="17"/>
      <c r="I1737" s="17"/>
    </row>
    <row r="1738" spans="6:9">
      <c r="F1738" s="16"/>
      <c r="G1738" s="17"/>
      <c r="H1738" s="17"/>
      <c r="I1738" s="17"/>
    </row>
    <row r="1739" spans="6:9">
      <c r="F1739" s="16"/>
      <c r="G1739" s="17"/>
      <c r="H1739" s="17"/>
      <c r="I1739" s="17"/>
    </row>
    <row r="1740" spans="6:9">
      <c r="F1740" s="16"/>
      <c r="G1740" s="17"/>
      <c r="H1740" s="17"/>
      <c r="I1740" s="17"/>
    </row>
    <row r="1741" spans="6:9">
      <c r="F1741" s="16"/>
      <c r="G1741" s="17"/>
      <c r="H1741" s="17"/>
      <c r="I1741" s="17"/>
    </row>
    <row r="1742" spans="6:9">
      <c r="F1742" s="16"/>
      <c r="G1742" s="17"/>
      <c r="H1742" s="17"/>
      <c r="I1742" s="17"/>
    </row>
    <row r="1743" spans="6:9">
      <c r="F1743" s="16"/>
      <c r="G1743" s="17"/>
      <c r="H1743" s="17"/>
      <c r="I1743" s="17"/>
    </row>
    <row r="1744" spans="6:9">
      <c r="F1744" s="16"/>
      <c r="G1744" s="17"/>
      <c r="H1744" s="17"/>
      <c r="I1744" s="17"/>
    </row>
    <row r="1745" spans="6:9">
      <c r="F1745" s="16"/>
      <c r="G1745" s="17"/>
      <c r="H1745" s="17"/>
      <c r="I1745" s="17"/>
    </row>
    <row r="1746" spans="6:9">
      <c r="F1746" s="16"/>
      <c r="G1746" s="17"/>
      <c r="H1746" s="17"/>
      <c r="I1746" s="17"/>
    </row>
    <row r="1747" spans="6:9">
      <c r="F1747" s="16"/>
      <c r="G1747" s="17"/>
      <c r="H1747" s="17"/>
      <c r="I1747" s="17"/>
    </row>
    <row r="1748" spans="6:9">
      <c r="F1748" s="16"/>
      <c r="G1748" s="17"/>
      <c r="H1748" s="17"/>
      <c r="I1748" s="17"/>
    </row>
    <row r="1749" spans="6:9">
      <c r="F1749" s="16"/>
      <c r="G1749" s="17"/>
      <c r="H1749" s="17"/>
      <c r="I1749" s="17"/>
    </row>
    <row r="1750" spans="6:9">
      <c r="F1750" s="16"/>
      <c r="G1750" s="17"/>
      <c r="H1750" s="17"/>
      <c r="I1750" s="17"/>
    </row>
    <row r="1751" spans="6:9">
      <c r="F1751" s="16"/>
      <c r="G1751" s="17"/>
      <c r="H1751" s="17"/>
      <c r="I1751" s="17"/>
    </row>
    <row r="1752" spans="6:9">
      <c r="F1752" s="16"/>
      <c r="G1752" s="17"/>
      <c r="H1752" s="17"/>
      <c r="I1752" s="17"/>
    </row>
    <row r="1753" spans="6:9">
      <c r="F1753" s="16"/>
      <c r="G1753" s="17"/>
      <c r="H1753" s="17"/>
      <c r="I1753" s="17"/>
    </row>
    <row r="1754" spans="6:9">
      <c r="F1754" s="16"/>
      <c r="G1754" s="17"/>
      <c r="H1754" s="17"/>
      <c r="I1754" s="17"/>
    </row>
    <row r="1755" spans="6:9">
      <c r="F1755" s="16"/>
      <c r="G1755" s="17"/>
      <c r="H1755" s="17"/>
      <c r="I1755" s="17"/>
    </row>
    <row r="1756" spans="6:9">
      <c r="F1756" s="16"/>
      <c r="G1756" s="17"/>
      <c r="H1756" s="17"/>
      <c r="I1756" s="17"/>
    </row>
    <row r="1757" spans="6:9">
      <c r="F1757" s="16"/>
      <c r="G1757" s="17"/>
      <c r="H1757" s="17"/>
      <c r="I1757" s="17"/>
    </row>
    <row r="1758" spans="6:9">
      <c r="F1758" s="16"/>
      <c r="G1758" s="17"/>
      <c r="H1758" s="17"/>
      <c r="I1758" s="17"/>
    </row>
    <row r="1759" spans="6:9">
      <c r="F1759" s="16"/>
      <c r="G1759" s="17"/>
      <c r="H1759" s="17"/>
      <c r="I1759" s="17"/>
    </row>
    <row r="1760" spans="6:9">
      <c r="F1760" s="16"/>
      <c r="G1760" s="17"/>
      <c r="H1760" s="17"/>
      <c r="I1760" s="17"/>
    </row>
    <row r="1761" spans="6:9">
      <c r="F1761" s="16"/>
      <c r="G1761" s="17"/>
      <c r="H1761" s="17"/>
      <c r="I1761" s="17"/>
    </row>
    <row r="1762" spans="6:9">
      <c r="F1762" s="16"/>
      <c r="G1762" s="17"/>
      <c r="H1762" s="17"/>
      <c r="I1762" s="17"/>
    </row>
    <row r="1763" spans="6:9">
      <c r="F1763" s="16"/>
      <c r="G1763" s="17"/>
      <c r="H1763" s="17"/>
      <c r="I1763" s="17"/>
    </row>
    <row r="1764" spans="6:9">
      <c r="F1764" s="16"/>
      <c r="G1764" s="17"/>
      <c r="H1764" s="17"/>
      <c r="I1764" s="17"/>
    </row>
    <row r="1765" spans="6:9">
      <c r="F1765" s="16"/>
      <c r="G1765" s="17"/>
      <c r="H1765" s="17"/>
      <c r="I1765" s="17"/>
    </row>
    <row r="1766" spans="6:9">
      <c r="F1766" s="16"/>
      <c r="G1766" s="17"/>
      <c r="H1766" s="17"/>
      <c r="I1766" s="17"/>
    </row>
    <row r="1767" spans="6:9">
      <c r="F1767" s="16"/>
      <c r="G1767" s="17"/>
      <c r="H1767" s="17"/>
      <c r="I1767" s="17"/>
    </row>
    <row r="1768" spans="6:9">
      <c r="F1768" s="16"/>
      <c r="G1768" s="17"/>
      <c r="H1768" s="17"/>
      <c r="I1768" s="17"/>
    </row>
    <row r="1769" spans="6:9">
      <c r="F1769" s="16"/>
      <c r="G1769" s="17"/>
      <c r="H1769" s="17"/>
      <c r="I1769" s="17"/>
    </row>
    <row r="1770" spans="6:9">
      <c r="F1770" s="16"/>
      <c r="G1770" s="17"/>
      <c r="H1770" s="17"/>
      <c r="I1770" s="17"/>
    </row>
    <row r="1771" spans="6:9">
      <c r="F1771" s="16"/>
      <c r="G1771" s="17"/>
      <c r="H1771" s="17"/>
      <c r="I1771" s="17"/>
    </row>
    <row r="1772" spans="6:9">
      <c r="F1772" s="16"/>
      <c r="G1772" s="17"/>
      <c r="H1772" s="17"/>
      <c r="I1772" s="17"/>
    </row>
    <row r="1773" spans="6:9">
      <c r="F1773" s="16"/>
      <c r="G1773" s="17"/>
      <c r="H1773" s="17"/>
      <c r="I1773" s="17"/>
    </row>
    <row r="1774" spans="6:9">
      <c r="F1774" s="16"/>
      <c r="G1774" s="17"/>
      <c r="H1774" s="17"/>
      <c r="I1774" s="17"/>
    </row>
    <row r="1775" spans="6:9">
      <c r="F1775" s="16"/>
      <c r="G1775" s="17"/>
      <c r="H1775" s="17"/>
      <c r="I1775" s="17"/>
    </row>
    <row r="1776" spans="6:9">
      <c r="F1776" s="16"/>
      <c r="G1776" s="17"/>
      <c r="H1776" s="17"/>
      <c r="I1776" s="17"/>
    </row>
    <row r="1777" spans="6:9">
      <c r="F1777" s="16"/>
      <c r="G1777" s="17"/>
      <c r="H1777" s="17"/>
      <c r="I1777" s="17"/>
    </row>
    <row r="1778" spans="6:9">
      <c r="F1778" s="16"/>
      <c r="G1778" s="17"/>
      <c r="H1778" s="17"/>
      <c r="I1778" s="17"/>
    </row>
    <row r="1779" spans="6:9">
      <c r="F1779" s="16"/>
      <c r="G1779" s="17"/>
      <c r="H1779" s="17"/>
      <c r="I1779" s="17"/>
    </row>
    <row r="1780" spans="6:9">
      <c r="F1780" s="16"/>
      <c r="G1780" s="17"/>
      <c r="H1780" s="17"/>
      <c r="I1780" s="17"/>
    </row>
    <row r="1781" spans="6:9">
      <c r="F1781" s="16"/>
      <c r="G1781" s="17"/>
      <c r="H1781" s="17"/>
      <c r="I1781" s="17"/>
    </row>
    <row r="1782" spans="6:9">
      <c r="F1782" s="16"/>
      <c r="G1782" s="17"/>
      <c r="H1782" s="17"/>
      <c r="I1782" s="17"/>
    </row>
    <row r="1783" spans="6:9">
      <c r="F1783" s="16"/>
      <c r="G1783" s="17"/>
      <c r="H1783" s="17"/>
      <c r="I1783" s="17"/>
    </row>
    <row r="1784" spans="6:9">
      <c r="F1784" s="16"/>
      <c r="G1784" s="17"/>
      <c r="H1784" s="17"/>
      <c r="I1784" s="17"/>
    </row>
    <row r="1785" spans="6:9">
      <c r="F1785" s="16"/>
      <c r="G1785" s="17"/>
      <c r="H1785" s="17"/>
      <c r="I1785" s="17"/>
    </row>
    <row r="1786" spans="6:9">
      <c r="F1786" s="16"/>
      <c r="G1786" s="17"/>
      <c r="H1786" s="17"/>
      <c r="I1786" s="17"/>
    </row>
    <row r="1787" spans="6:9">
      <c r="F1787" s="16"/>
      <c r="G1787" s="17"/>
      <c r="H1787" s="17"/>
      <c r="I1787" s="17"/>
    </row>
    <row r="1788" spans="6:9">
      <c r="F1788" s="16"/>
      <c r="G1788" s="17"/>
      <c r="H1788" s="17"/>
      <c r="I1788" s="17"/>
    </row>
    <row r="1789" spans="6:9">
      <c r="F1789" s="16"/>
      <c r="G1789" s="17"/>
      <c r="H1789" s="17"/>
      <c r="I1789" s="17"/>
    </row>
    <row r="1790" spans="6:9">
      <c r="F1790" s="16"/>
      <c r="G1790" s="17"/>
      <c r="H1790" s="17"/>
      <c r="I1790" s="17"/>
    </row>
    <row r="1791" spans="6:9">
      <c r="F1791" s="16"/>
      <c r="G1791" s="17"/>
      <c r="H1791" s="17"/>
      <c r="I1791" s="17"/>
    </row>
    <row r="1792" spans="6:9">
      <c r="F1792" s="16"/>
      <c r="G1792" s="17"/>
      <c r="H1792" s="17"/>
      <c r="I1792" s="17"/>
    </row>
    <row r="1793" spans="6:9">
      <c r="F1793" s="16"/>
      <c r="G1793" s="17"/>
      <c r="H1793" s="17"/>
      <c r="I1793" s="17"/>
    </row>
    <row r="1794" spans="6:9">
      <c r="F1794" s="16"/>
      <c r="G1794" s="17"/>
      <c r="H1794" s="17"/>
      <c r="I1794" s="17"/>
    </row>
    <row r="1795" spans="6:9">
      <c r="F1795" s="16"/>
      <c r="G1795" s="17"/>
      <c r="H1795" s="17"/>
      <c r="I1795" s="17"/>
    </row>
    <row r="1796" spans="6:9">
      <c r="F1796" s="16"/>
      <c r="G1796" s="17"/>
      <c r="H1796" s="17"/>
      <c r="I1796" s="17"/>
    </row>
    <row r="1797" spans="6:9">
      <c r="F1797" s="16"/>
      <c r="G1797" s="17"/>
      <c r="H1797" s="17"/>
      <c r="I1797" s="17"/>
    </row>
    <row r="1798" spans="6:9">
      <c r="F1798" s="16"/>
      <c r="G1798" s="17"/>
      <c r="H1798" s="17"/>
      <c r="I1798" s="17"/>
    </row>
    <row r="1799" spans="6:9">
      <c r="F1799" s="16"/>
      <c r="G1799" s="17"/>
      <c r="H1799" s="17"/>
      <c r="I1799" s="17"/>
    </row>
    <row r="1800" spans="6:9">
      <c r="F1800" s="16"/>
      <c r="G1800" s="17"/>
      <c r="H1800" s="17"/>
      <c r="I1800" s="17"/>
    </row>
    <row r="1801" spans="6:9">
      <c r="F1801" s="16"/>
      <c r="G1801" s="17"/>
      <c r="H1801" s="17"/>
      <c r="I1801" s="17"/>
    </row>
    <row r="1802" spans="6:9">
      <c r="F1802" s="16"/>
      <c r="G1802" s="17"/>
      <c r="H1802" s="17"/>
      <c r="I1802" s="17"/>
    </row>
    <row r="1803" spans="6:9">
      <c r="F1803" s="16"/>
      <c r="G1803" s="17"/>
      <c r="H1803" s="17"/>
      <c r="I1803" s="17"/>
    </row>
    <row r="1804" spans="6:9">
      <c r="F1804" s="16"/>
      <c r="G1804" s="17"/>
      <c r="H1804" s="17"/>
      <c r="I1804" s="17"/>
    </row>
    <row r="1805" spans="6:9">
      <c r="F1805" s="16"/>
      <c r="G1805" s="17"/>
      <c r="H1805" s="17"/>
      <c r="I1805" s="17"/>
    </row>
    <row r="1806" spans="6:9">
      <c r="F1806" s="16"/>
      <c r="G1806" s="17"/>
      <c r="H1806" s="17"/>
      <c r="I1806" s="17"/>
    </row>
    <row r="1807" spans="6:9">
      <c r="F1807" s="16"/>
      <c r="G1807" s="17"/>
      <c r="H1807" s="17"/>
      <c r="I1807" s="17"/>
    </row>
    <row r="1808" spans="6:9">
      <c r="F1808" s="16"/>
      <c r="G1808" s="17"/>
      <c r="H1808" s="17"/>
      <c r="I1808" s="17"/>
    </row>
    <row r="1809" spans="6:9">
      <c r="F1809" s="16"/>
      <c r="G1809" s="17"/>
      <c r="H1809" s="17"/>
      <c r="I1809" s="17"/>
    </row>
    <row r="1810" spans="6:9">
      <c r="F1810" s="16"/>
      <c r="G1810" s="17"/>
      <c r="H1810" s="17"/>
      <c r="I1810" s="17"/>
    </row>
    <row r="1811" spans="6:9">
      <c r="F1811" s="16"/>
      <c r="G1811" s="17"/>
      <c r="H1811" s="17"/>
      <c r="I1811" s="17"/>
    </row>
    <row r="1812" spans="6:9">
      <c r="F1812" s="16"/>
      <c r="G1812" s="17"/>
      <c r="H1812" s="17"/>
      <c r="I1812" s="17"/>
    </row>
    <row r="1813" spans="6:9">
      <c r="F1813" s="16"/>
      <c r="G1813" s="17"/>
      <c r="H1813" s="17"/>
      <c r="I1813" s="17"/>
    </row>
    <row r="1814" spans="6:9">
      <c r="F1814" s="16"/>
      <c r="G1814" s="17"/>
      <c r="H1814" s="17"/>
      <c r="I1814" s="17"/>
    </row>
    <row r="1815" spans="6:9">
      <c r="F1815" s="16"/>
      <c r="G1815" s="17"/>
      <c r="H1815" s="17"/>
      <c r="I1815" s="17"/>
    </row>
    <row r="1816" spans="6:9">
      <c r="F1816" s="16"/>
      <c r="G1816" s="17"/>
      <c r="H1816" s="17"/>
      <c r="I1816" s="17"/>
    </row>
    <row r="1817" spans="6:9">
      <c r="F1817" s="16"/>
      <c r="G1817" s="17"/>
      <c r="H1817" s="17"/>
      <c r="I1817" s="17"/>
    </row>
    <row r="1818" spans="6:9">
      <c r="F1818" s="16"/>
      <c r="G1818" s="17"/>
      <c r="H1818" s="17"/>
      <c r="I1818" s="17"/>
    </row>
    <row r="1819" spans="6:9">
      <c r="F1819" s="16"/>
      <c r="G1819" s="17"/>
      <c r="H1819" s="17"/>
      <c r="I1819" s="17"/>
    </row>
    <row r="1820" spans="6:9">
      <c r="F1820" s="16"/>
      <c r="G1820" s="17"/>
      <c r="H1820" s="17"/>
      <c r="I1820" s="17"/>
    </row>
    <row r="1821" spans="6:9">
      <c r="F1821" s="16"/>
      <c r="G1821" s="17"/>
      <c r="H1821" s="17"/>
      <c r="I1821" s="17"/>
    </row>
    <row r="1822" spans="6:9">
      <c r="F1822" s="16"/>
      <c r="G1822" s="17"/>
      <c r="H1822" s="17"/>
      <c r="I1822" s="17"/>
    </row>
    <row r="1823" spans="6:9">
      <c r="F1823" s="16"/>
      <c r="G1823" s="17"/>
      <c r="H1823" s="17"/>
      <c r="I1823" s="17"/>
    </row>
    <row r="1824" spans="6:9">
      <c r="F1824" s="16"/>
      <c r="G1824" s="17"/>
      <c r="H1824" s="17"/>
      <c r="I1824" s="17"/>
    </row>
    <row r="1825" spans="6:9">
      <c r="F1825" s="16"/>
      <c r="G1825" s="17"/>
      <c r="H1825" s="17"/>
      <c r="I1825" s="17"/>
    </row>
    <row r="1826" spans="6:9">
      <c r="F1826" s="16"/>
      <c r="G1826" s="17"/>
      <c r="H1826" s="17"/>
      <c r="I1826" s="17"/>
    </row>
    <row r="1827" spans="6:9">
      <c r="F1827" s="16"/>
      <c r="G1827" s="17"/>
      <c r="H1827" s="17"/>
      <c r="I1827" s="17"/>
    </row>
    <row r="1828" spans="6:9">
      <c r="F1828" s="16"/>
      <c r="G1828" s="17"/>
      <c r="H1828" s="17"/>
      <c r="I1828" s="17"/>
    </row>
    <row r="1829" spans="6:9">
      <c r="F1829" s="16"/>
      <c r="G1829" s="17"/>
      <c r="H1829" s="17"/>
      <c r="I1829" s="17"/>
    </row>
    <row r="1830" spans="6:9">
      <c r="F1830" s="16"/>
      <c r="G1830" s="17"/>
      <c r="H1830" s="17"/>
      <c r="I1830" s="17"/>
    </row>
    <row r="1831" spans="6:9">
      <c r="F1831" s="16"/>
      <c r="G1831" s="17"/>
      <c r="H1831" s="17"/>
      <c r="I1831" s="17"/>
    </row>
    <row r="1832" spans="6:9">
      <c r="F1832" s="16"/>
      <c r="G1832" s="17"/>
      <c r="H1832" s="17"/>
      <c r="I1832" s="17"/>
    </row>
    <row r="1833" spans="6:9">
      <c r="F1833" s="16"/>
      <c r="G1833" s="17"/>
      <c r="H1833" s="17"/>
      <c r="I1833" s="17"/>
    </row>
    <row r="1834" spans="6:9">
      <c r="F1834" s="16"/>
      <c r="G1834" s="17"/>
      <c r="H1834" s="17"/>
      <c r="I1834" s="17"/>
    </row>
    <row r="1835" spans="6:9">
      <c r="F1835" s="16"/>
      <c r="G1835" s="17"/>
      <c r="H1835" s="17"/>
      <c r="I1835" s="17"/>
    </row>
    <row r="1836" spans="6:9">
      <c r="F1836" s="16"/>
      <c r="G1836" s="17"/>
      <c r="H1836" s="17"/>
      <c r="I1836" s="17"/>
    </row>
    <row r="1837" spans="6:9">
      <c r="F1837" s="16"/>
      <c r="G1837" s="17"/>
      <c r="H1837" s="17"/>
      <c r="I1837" s="17"/>
    </row>
    <row r="1838" spans="6:9">
      <c r="F1838" s="16"/>
      <c r="G1838" s="17"/>
      <c r="H1838" s="17"/>
      <c r="I1838" s="17"/>
    </row>
    <row r="1839" spans="6:9">
      <c r="F1839" s="16"/>
      <c r="G1839" s="17"/>
      <c r="H1839" s="17"/>
      <c r="I1839" s="17"/>
    </row>
    <row r="1840" spans="6:9">
      <c r="F1840" s="16"/>
      <c r="G1840" s="17"/>
      <c r="H1840" s="17"/>
      <c r="I1840" s="17"/>
    </row>
    <row r="1841" spans="6:9">
      <c r="F1841" s="16"/>
      <c r="G1841" s="17"/>
      <c r="H1841" s="17"/>
      <c r="I1841" s="17"/>
    </row>
    <row r="1842" spans="6:9">
      <c r="F1842" s="16"/>
      <c r="G1842" s="17"/>
      <c r="H1842" s="17"/>
      <c r="I1842" s="17"/>
    </row>
    <row r="1843" spans="6:9">
      <c r="F1843" s="16"/>
      <c r="G1843" s="17"/>
      <c r="H1843" s="17"/>
      <c r="I1843" s="17"/>
    </row>
    <row r="1844" spans="6:9">
      <c r="F1844" s="16"/>
      <c r="G1844" s="17"/>
      <c r="H1844" s="17"/>
      <c r="I1844" s="17"/>
    </row>
    <row r="1845" spans="6:9">
      <c r="F1845" s="16"/>
      <c r="G1845" s="17"/>
      <c r="H1845" s="17"/>
      <c r="I1845" s="17"/>
    </row>
    <row r="1846" spans="6:9">
      <c r="F1846" s="16"/>
      <c r="G1846" s="17"/>
      <c r="H1846" s="17"/>
      <c r="I1846" s="17"/>
    </row>
    <row r="1847" spans="6:9">
      <c r="F1847" s="16"/>
      <c r="G1847" s="17"/>
      <c r="H1847" s="17"/>
      <c r="I1847" s="17"/>
    </row>
    <row r="1848" spans="6:9">
      <c r="F1848" s="16"/>
      <c r="G1848" s="17"/>
      <c r="H1848" s="17"/>
      <c r="I1848" s="17"/>
    </row>
    <row r="1849" spans="6:9">
      <c r="F1849" s="16"/>
      <c r="G1849" s="17"/>
      <c r="H1849" s="17"/>
      <c r="I1849" s="17"/>
    </row>
    <row r="1850" spans="6:9">
      <c r="F1850" s="16"/>
      <c r="G1850" s="17"/>
      <c r="H1850" s="17"/>
      <c r="I1850" s="17"/>
    </row>
    <row r="1851" spans="6:9">
      <c r="F1851" s="16"/>
      <c r="G1851" s="17"/>
      <c r="H1851" s="17"/>
      <c r="I1851" s="17"/>
    </row>
    <row r="1852" spans="6:9">
      <c r="F1852" s="16"/>
      <c r="G1852" s="17"/>
      <c r="H1852" s="17"/>
      <c r="I1852" s="17"/>
    </row>
    <row r="1853" spans="6:9">
      <c r="F1853" s="16"/>
      <c r="G1853" s="17"/>
      <c r="H1853" s="17"/>
      <c r="I1853" s="17"/>
    </row>
    <row r="1854" spans="6:9">
      <c r="F1854" s="16"/>
      <c r="G1854" s="17"/>
      <c r="H1854" s="17"/>
      <c r="I1854" s="17"/>
    </row>
    <row r="1855" spans="6:9">
      <c r="F1855" s="16"/>
      <c r="G1855" s="17"/>
      <c r="H1855" s="17"/>
      <c r="I1855" s="17"/>
    </row>
    <row r="1856" spans="6:9">
      <c r="F1856" s="16"/>
      <c r="G1856" s="17"/>
      <c r="H1856" s="17"/>
      <c r="I1856" s="17"/>
    </row>
    <row r="1857" spans="6:9">
      <c r="F1857" s="16"/>
      <c r="G1857" s="17"/>
      <c r="H1857" s="17"/>
      <c r="I1857" s="17"/>
    </row>
    <row r="1858" spans="6:9">
      <c r="F1858" s="16"/>
      <c r="G1858" s="17"/>
      <c r="H1858" s="17"/>
      <c r="I1858" s="17"/>
    </row>
    <row r="1859" spans="6:9">
      <c r="F1859" s="16"/>
      <c r="G1859" s="17"/>
      <c r="H1859" s="17"/>
      <c r="I1859" s="17"/>
    </row>
    <row r="1860" spans="6:9">
      <c r="F1860" s="16"/>
      <c r="G1860" s="17"/>
      <c r="H1860" s="17"/>
      <c r="I1860" s="17"/>
    </row>
    <row r="1861" spans="6:9">
      <c r="F1861" s="16"/>
      <c r="G1861" s="17"/>
      <c r="H1861" s="17"/>
      <c r="I1861" s="17"/>
    </row>
    <row r="1862" spans="6:9">
      <c r="F1862" s="16"/>
      <c r="G1862" s="17"/>
      <c r="H1862" s="17"/>
      <c r="I1862" s="17"/>
    </row>
    <row r="1863" spans="6:9">
      <c r="F1863" s="16"/>
      <c r="G1863" s="17"/>
      <c r="H1863" s="17"/>
      <c r="I1863" s="17"/>
    </row>
    <row r="1864" spans="6:9">
      <c r="F1864" s="16"/>
      <c r="G1864" s="17"/>
      <c r="H1864" s="17"/>
      <c r="I1864" s="17"/>
    </row>
    <row r="1865" spans="6:9">
      <c r="F1865" s="16"/>
      <c r="G1865" s="17"/>
      <c r="H1865" s="17"/>
      <c r="I1865" s="17"/>
    </row>
    <row r="1866" spans="6:9">
      <c r="F1866" s="16"/>
      <c r="G1866" s="17"/>
      <c r="H1866" s="17"/>
      <c r="I1866" s="17"/>
    </row>
    <row r="1867" spans="6:9">
      <c r="F1867" s="16"/>
      <c r="G1867" s="17"/>
      <c r="H1867" s="17"/>
      <c r="I1867" s="17"/>
    </row>
    <row r="1868" spans="6:9">
      <c r="F1868" s="16"/>
      <c r="G1868" s="17"/>
      <c r="H1868" s="17"/>
      <c r="I1868" s="17"/>
    </row>
    <row r="1869" spans="6:9">
      <c r="F1869" s="16"/>
      <c r="G1869" s="17"/>
      <c r="H1869" s="17"/>
      <c r="I1869" s="17"/>
    </row>
    <row r="1870" spans="6:9">
      <c r="F1870" s="16"/>
      <c r="G1870" s="17"/>
      <c r="H1870" s="17"/>
      <c r="I1870" s="17"/>
    </row>
    <row r="1871" spans="6:9">
      <c r="F1871" s="16"/>
      <c r="G1871" s="17"/>
      <c r="H1871" s="17"/>
      <c r="I1871" s="17"/>
    </row>
    <row r="1872" spans="6:9">
      <c r="F1872" s="16"/>
      <c r="G1872" s="17"/>
      <c r="H1872" s="17"/>
      <c r="I1872" s="17"/>
    </row>
    <row r="1873" spans="6:9">
      <c r="F1873" s="16"/>
      <c r="G1873" s="17"/>
      <c r="H1873" s="17"/>
      <c r="I1873" s="17"/>
    </row>
    <row r="1874" spans="6:9">
      <c r="F1874" s="16"/>
      <c r="G1874" s="17"/>
      <c r="H1874" s="17"/>
      <c r="I1874" s="17"/>
    </row>
    <row r="1875" spans="6:9">
      <c r="F1875" s="16"/>
      <c r="G1875" s="17"/>
      <c r="H1875" s="17"/>
      <c r="I1875" s="17"/>
    </row>
    <row r="1876" spans="6:9">
      <c r="F1876" s="16"/>
      <c r="G1876" s="17"/>
      <c r="H1876" s="17"/>
      <c r="I1876" s="17"/>
    </row>
    <row r="1877" spans="6:9">
      <c r="F1877" s="16"/>
      <c r="G1877" s="17"/>
      <c r="H1877" s="17"/>
      <c r="I1877" s="17"/>
    </row>
    <row r="1878" spans="6:9">
      <c r="F1878" s="16"/>
      <c r="G1878" s="17"/>
      <c r="H1878" s="17"/>
      <c r="I1878" s="17"/>
    </row>
    <row r="1879" spans="6:9">
      <c r="F1879" s="16"/>
      <c r="G1879" s="17"/>
      <c r="H1879" s="17"/>
      <c r="I1879" s="17"/>
    </row>
    <row r="1880" spans="6:9">
      <c r="F1880" s="16"/>
      <c r="G1880" s="17"/>
      <c r="H1880" s="17"/>
      <c r="I1880" s="17"/>
    </row>
    <row r="1881" spans="6:9">
      <c r="F1881" s="16"/>
      <c r="G1881" s="17"/>
      <c r="H1881" s="17"/>
      <c r="I1881" s="17"/>
    </row>
    <row r="1882" spans="6:9">
      <c r="F1882" s="16"/>
      <c r="G1882" s="17"/>
      <c r="H1882" s="17"/>
      <c r="I1882" s="17"/>
    </row>
    <row r="1883" spans="6:9">
      <c r="F1883" s="16"/>
      <c r="G1883" s="17"/>
      <c r="H1883" s="17"/>
      <c r="I1883" s="17"/>
    </row>
    <row r="1884" spans="6:9">
      <c r="F1884" s="16"/>
      <c r="G1884" s="17"/>
      <c r="H1884" s="17"/>
      <c r="I1884" s="17"/>
    </row>
    <row r="1885" spans="6:9">
      <c r="F1885" s="16"/>
      <c r="G1885" s="17"/>
      <c r="H1885" s="17"/>
      <c r="I1885" s="17"/>
    </row>
    <row r="1886" spans="6:9">
      <c r="F1886" s="16"/>
      <c r="G1886" s="17"/>
      <c r="H1886" s="17"/>
      <c r="I1886" s="17"/>
    </row>
    <row r="1887" spans="6:9">
      <c r="F1887" s="16"/>
      <c r="G1887" s="17"/>
      <c r="H1887" s="17"/>
      <c r="I1887" s="17"/>
    </row>
    <row r="1888" spans="6:9">
      <c r="F1888" s="16"/>
      <c r="G1888" s="17"/>
      <c r="H1888" s="17"/>
      <c r="I1888" s="17"/>
    </row>
    <row r="1889" spans="6:9">
      <c r="F1889" s="16"/>
      <c r="G1889" s="17"/>
      <c r="H1889" s="17"/>
      <c r="I1889" s="17"/>
    </row>
    <row r="1890" spans="6:9">
      <c r="F1890" s="16"/>
      <c r="G1890" s="17"/>
      <c r="H1890" s="17"/>
      <c r="I1890" s="17"/>
    </row>
    <row r="1891" spans="6:9">
      <c r="F1891" s="16"/>
      <c r="G1891" s="17"/>
      <c r="H1891" s="17"/>
      <c r="I1891" s="17"/>
    </row>
    <row r="1892" spans="6:9">
      <c r="F1892" s="16"/>
      <c r="G1892" s="17"/>
      <c r="H1892" s="17"/>
      <c r="I1892" s="17"/>
    </row>
    <row r="1893" spans="6:9">
      <c r="F1893" s="16"/>
      <c r="G1893" s="17"/>
      <c r="H1893" s="17"/>
      <c r="I1893" s="17"/>
    </row>
    <row r="1894" spans="6:9">
      <c r="F1894" s="16"/>
      <c r="G1894" s="17"/>
      <c r="H1894" s="17"/>
      <c r="I1894" s="17"/>
    </row>
    <row r="1895" spans="6:9">
      <c r="F1895" s="16"/>
      <c r="G1895" s="17"/>
      <c r="H1895" s="17"/>
      <c r="I1895" s="17"/>
    </row>
    <row r="1896" spans="6:9">
      <c r="F1896" s="16"/>
      <c r="G1896" s="17"/>
      <c r="H1896" s="17"/>
      <c r="I1896" s="17"/>
    </row>
    <row r="1897" spans="6:9">
      <c r="F1897" s="16"/>
      <c r="G1897" s="17"/>
      <c r="H1897" s="17"/>
      <c r="I1897" s="17"/>
    </row>
    <row r="1898" spans="6:9">
      <c r="F1898" s="16"/>
      <c r="G1898" s="17"/>
      <c r="H1898" s="17"/>
      <c r="I1898" s="17"/>
    </row>
    <row r="1899" spans="6:9">
      <c r="F1899" s="16"/>
      <c r="G1899" s="17"/>
      <c r="H1899" s="17"/>
      <c r="I1899" s="17"/>
    </row>
    <row r="1900" spans="6:9">
      <c r="F1900" s="16"/>
      <c r="G1900" s="17"/>
      <c r="H1900" s="17"/>
      <c r="I1900" s="17"/>
    </row>
    <row r="1901" spans="6:9">
      <c r="F1901" s="16"/>
      <c r="G1901" s="17"/>
      <c r="H1901" s="17"/>
      <c r="I1901" s="17"/>
    </row>
    <row r="1902" spans="6:9">
      <c r="F1902" s="16"/>
      <c r="G1902" s="17"/>
      <c r="H1902" s="17"/>
      <c r="I1902" s="17"/>
    </row>
    <row r="1903" spans="6:9">
      <c r="F1903" s="16"/>
      <c r="G1903" s="17"/>
      <c r="H1903" s="17"/>
      <c r="I1903" s="17"/>
    </row>
    <row r="1904" spans="6:9">
      <c r="F1904" s="16"/>
      <c r="G1904" s="17"/>
      <c r="H1904" s="17"/>
      <c r="I1904" s="17"/>
    </row>
    <row r="1905" spans="6:9">
      <c r="F1905" s="16"/>
      <c r="G1905" s="17"/>
      <c r="H1905" s="17"/>
      <c r="I1905" s="17"/>
    </row>
    <row r="1906" spans="6:9">
      <c r="F1906" s="16"/>
      <c r="G1906" s="17"/>
      <c r="H1906" s="17"/>
      <c r="I1906" s="17"/>
    </row>
    <row r="1907" spans="6:9">
      <c r="F1907" s="16"/>
      <c r="G1907" s="17"/>
      <c r="H1907" s="17"/>
      <c r="I1907" s="17"/>
    </row>
    <row r="1908" spans="6:9">
      <c r="F1908" s="16"/>
      <c r="G1908" s="17"/>
      <c r="H1908" s="17"/>
      <c r="I1908" s="17"/>
    </row>
    <row r="1909" spans="6:9">
      <c r="F1909" s="16"/>
      <c r="G1909" s="17"/>
      <c r="H1909" s="17"/>
      <c r="I1909" s="17"/>
    </row>
    <row r="1910" spans="6:9">
      <c r="F1910" s="16"/>
      <c r="G1910" s="17"/>
      <c r="H1910" s="17"/>
      <c r="I1910" s="17"/>
    </row>
    <row r="1911" spans="6:9">
      <c r="F1911" s="16"/>
      <c r="G1911" s="17"/>
      <c r="H1911" s="17"/>
      <c r="I1911" s="17"/>
    </row>
    <row r="1912" spans="6:9">
      <c r="F1912" s="16"/>
      <c r="G1912" s="17"/>
      <c r="H1912" s="17"/>
      <c r="I1912" s="17"/>
    </row>
    <row r="1913" spans="6:9">
      <c r="F1913" s="16"/>
      <c r="G1913" s="17"/>
      <c r="H1913" s="17"/>
      <c r="I1913" s="17"/>
    </row>
    <row r="1914" spans="6:9">
      <c r="F1914" s="16"/>
      <c r="G1914" s="17"/>
      <c r="H1914" s="17"/>
      <c r="I1914" s="17"/>
    </row>
    <row r="1915" spans="6:9">
      <c r="F1915" s="16"/>
      <c r="G1915" s="17"/>
      <c r="H1915" s="17"/>
      <c r="I1915" s="17"/>
    </row>
    <row r="1916" spans="6:9">
      <c r="F1916" s="16"/>
      <c r="G1916" s="17"/>
      <c r="H1916" s="17"/>
      <c r="I1916" s="17"/>
    </row>
    <row r="1917" spans="6:9">
      <c r="F1917" s="16"/>
      <c r="G1917" s="17"/>
      <c r="H1917" s="17"/>
      <c r="I1917" s="17"/>
    </row>
    <row r="1918" spans="6:9">
      <c r="F1918" s="16"/>
      <c r="G1918" s="17"/>
      <c r="H1918" s="17"/>
      <c r="I1918" s="17"/>
    </row>
    <row r="1919" spans="6:9">
      <c r="F1919" s="16"/>
      <c r="G1919" s="17"/>
      <c r="H1919" s="17"/>
      <c r="I1919" s="17"/>
    </row>
    <row r="1920" spans="6:9">
      <c r="F1920" s="16"/>
      <c r="G1920" s="17"/>
      <c r="H1920" s="17"/>
      <c r="I1920" s="17"/>
    </row>
    <row r="1921" spans="6:9">
      <c r="F1921" s="16"/>
      <c r="G1921" s="17"/>
      <c r="H1921" s="17"/>
      <c r="I1921" s="17"/>
    </row>
    <row r="1922" spans="6:9">
      <c r="F1922" s="16"/>
      <c r="G1922" s="17"/>
      <c r="H1922" s="17"/>
      <c r="I1922" s="17"/>
    </row>
    <row r="1923" spans="6:9">
      <c r="F1923" s="16"/>
      <c r="G1923" s="17"/>
      <c r="H1923" s="17"/>
      <c r="I1923" s="17"/>
    </row>
    <row r="1924" spans="6:9">
      <c r="F1924" s="16"/>
      <c r="G1924" s="17"/>
      <c r="H1924" s="17"/>
      <c r="I1924" s="17"/>
    </row>
    <row r="1925" spans="6:9">
      <c r="F1925" s="16"/>
      <c r="G1925" s="17"/>
      <c r="H1925" s="17"/>
      <c r="I1925" s="17"/>
    </row>
    <row r="1926" spans="6:9">
      <c r="F1926" s="16"/>
      <c r="G1926" s="17"/>
      <c r="H1926" s="17"/>
      <c r="I1926" s="17"/>
    </row>
    <row r="1927" spans="6:9">
      <c r="F1927" s="16"/>
      <c r="G1927" s="17"/>
      <c r="H1927" s="17"/>
      <c r="I1927" s="17"/>
    </row>
    <row r="1928" spans="6:9">
      <c r="F1928" s="16"/>
      <c r="G1928" s="17"/>
      <c r="H1928" s="17"/>
      <c r="I1928" s="17"/>
    </row>
    <row r="1929" spans="6:9">
      <c r="F1929" s="16"/>
      <c r="G1929" s="17"/>
      <c r="H1929" s="17"/>
      <c r="I1929" s="17"/>
    </row>
    <row r="1930" spans="6:9">
      <c r="F1930" s="16"/>
      <c r="G1930" s="17"/>
      <c r="H1930" s="17"/>
      <c r="I1930" s="17"/>
    </row>
    <row r="1931" spans="6:9">
      <c r="F1931" s="16"/>
      <c r="G1931" s="17"/>
      <c r="H1931" s="17"/>
      <c r="I1931" s="17"/>
    </row>
    <row r="1932" spans="6:9">
      <c r="F1932" s="16"/>
      <c r="G1932" s="17"/>
      <c r="H1932" s="17"/>
      <c r="I1932" s="17"/>
    </row>
    <row r="1933" spans="6:9">
      <c r="F1933" s="16"/>
      <c r="G1933" s="17"/>
      <c r="H1933" s="17"/>
      <c r="I1933" s="17"/>
    </row>
    <row r="1934" spans="6:9">
      <c r="F1934" s="16"/>
      <c r="G1934" s="17"/>
      <c r="H1934" s="17"/>
      <c r="I1934" s="17"/>
    </row>
    <row r="1935" spans="6:9">
      <c r="F1935" s="16"/>
      <c r="G1935" s="17"/>
      <c r="H1935" s="17"/>
      <c r="I1935" s="17"/>
    </row>
    <row r="1936" spans="6:9">
      <c r="F1936" s="16"/>
      <c r="G1936" s="17"/>
      <c r="H1936" s="17"/>
      <c r="I1936" s="17"/>
    </row>
    <row r="1937" spans="6:9">
      <c r="F1937" s="16"/>
      <c r="G1937" s="17"/>
      <c r="H1937" s="17"/>
      <c r="I1937" s="17"/>
    </row>
    <row r="1938" spans="6:9">
      <c r="F1938" s="16"/>
      <c r="G1938" s="17"/>
      <c r="H1938" s="17"/>
      <c r="I1938" s="17"/>
    </row>
    <row r="1939" spans="6:9">
      <c r="F1939" s="16"/>
      <c r="G1939" s="17"/>
      <c r="H1939" s="17"/>
      <c r="I1939" s="17"/>
    </row>
    <row r="1940" spans="6:9">
      <c r="F1940" s="16"/>
      <c r="G1940" s="17"/>
      <c r="H1940" s="17"/>
      <c r="I1940" s="17"/>
    </row>
    <row r="1941" spans="6:9">
      <c r="F1941" s="16"/>
      <c r="G1941" s="17"/>
      <c r="H1941" s="17"/>
      <c r="I1941" s="17"/>
    </row>
    <row r="1942" spans="6:9">
      <c r="F1942" s="16"/>
      <c r="G1942" s="17"/>
      <c r="H1942" s="17"/>
      <c r="I1942" s="17"/>
    </row>
    <row r="1943" spans="6:9">
      <c r="F1943" s="16"/>
      <c r="G1943" s="17"/>
      <c r="H1943" s="17"/>
      <c r="I1943" s="17"/>
    </row>
    <row r="1944" spans="6:9">
      <c r="F1944" s="16"/>
      <c r="G1944" s="17"/>
      <c r="H1944" s="17"/>
      <c r="I1944" s="17"/>
    </row>
    <row r="1945" spans="6:9">
      <c r="F1945" s="16"/>
      <c r="G1945" s="17"/>
      <c r="H1945" s="17"/>
      <c r="I1945" s="17"/>
    </row>
    <row r="1946" spans="6:9">
      <c r="F1946" s="16"/>
      <c r="G1946" s="17"/>
      <c r="H1946" s="17"/>
      <c r="I1946" s="17"/>
    </row>
    <row r="1947" spans="6:9">
      <c r="F1947" s="16"/>
      <c r="G1947" s="17"/>
      <c r="H1947" s="17"/>
      <c r="I1947" s="17"/>
    </row>
    <row r="1948" spans="6:9">
      <c r="F1948" s="16"/>
      <c r="G1948" s="17"/>
      <c r="H1948" s="17"/>
      <c r="I1948" s="17"/>
    </row>
    <row r="1949" spans="6:9">
      <c r="F1949" s="16"/>
      <c r="G1949" s="17"/>
      <c r="H1949" s="17"/>
      <c r="I1949" s="17"/>
    </row>
    <row r="1950" spans="6:9">
      <c r="F1950" s="16"/>
      <c r="G1950" s="17"/>
      <c r="H1950" s="17"/>
      <c r="I1950" s="17"/>
    </row>
    <row r="1951" spans="6:9">
      <c r="F1951" s="16"/>
      <c r="G1951" s="17"/>
      <c r="H1951" s="17"/>
      <c r="I1951" s="17"/>
    </row>
    <row r="1952" spans="6:9">
      <c r="F1952" s="16"/>
      <c r="G1952" s="17"/>
      <c r="H1952" s="17"/>
      <c r="I1952" s="17"/>
    </row>
    <row r="1953" spans="6:9">
      <c r="F1953" s="16"/>
      <c r="G1953" s="17"/>
      <c r="H1953" s="17"/>
      <c r="I1953" s="17"/>
    </row>
    <row r="1954" spans="6:9">
      <c r="F1954" s="16"/>
      <c r="G1954" s="17"/>
      <c r="H1954" s="17"/>
      <c r="I1954" s="17"/>
    </row>
    <row r="1955" spans="6:9">
      <c r="F1955" s="16"/>
      <c r="G1955" s="17"/>
      <c r="H1955" s="17"/>
      <c r="I1955" s="17"/>
    </row>
    <row r="1956" spans="6:9">
      <c r="F1956" s="16"/>
      <c r="G1956" s="17"/>
      <c r="H1956" s="17"/>
      <c r="I1956" s="17"/>
    </row>
    <row r="1957" spans="6:9">
      <c r="F1957" s="16"/>
      <c r="G1957" s="17"/>
      <c r="H1957" s="17"/>
      <c r="I1957" s="17"/>
    </row>
    <row r="1958" spans="6:9">
      <c r="F1958" s="16"/>
      <c r="G1958" s="17"/>
      <c r="H1958" s="17"/>
      <c r="I1958" s="17"/>
    </row>
    <row r="1959" spans="6:9">
      <c r="F1959" s="16"/>
      <c r="G1959" s="17"/>
      <c r="H1959" s="17"/>
      <c r="I1959" s="17"/>
    </row>
    <row r="1960" spans="6:9">
      <c r="F1960" s="16"/>
      <c r="G1960" s="17"/>
      <c r="H1960" s="17"/>
      <c r="I1960" s="17"/>
    </row>
    <row r="1961" spans="6:9">
      <c r="F1961" s="16"/>
      <c r="G1961" s="17"/>
      <c r="H1961" s="17"/>
      <c r="I1961" s="17"/>
    </row>
    <row r="1962" spans="6:9">
      <c r="F1962" s="16"/>
      <c r="G1962" s="17"/>
      <c r="H1962" s="17"/>
      <c r="I1962" s="17"/>
    </row>
    <row r="1963" spans="6:9">
      <c r="F1963" s="16"/>
      <c r="G1963" s="17"/>
      <c r="H1963" s="17"/>
      <c r="I1963" s="17"/>
    </row>
    <row r="1964" spans="6:9">
      <c r="F1964" s="16"/>
      <c r="G1964" s="17"/>
      <c r="H1964" s="17"/>
      <c r="I1964" s="17"/>
    </row>
    <row r="1965" spans="6:9">
      <c r="F1965" s="16"/>
      <c r="G1965" s="17"/>
      <c r="H1965" s="17"/>
      <c r="I1965" s="17"/>
    </row>
    <row r="1966" spans="6:9">
      <c r="F1966" s="16"/>
      <c r="G1966" s="17"/>
      <c r="H1966" s="17"/>
      <c r="I1966" s="17"/>
    </row>
    <row r="1967" spans="6:9">
      <c r="F1967" s="16"/>
      <c r="G1967" s="17"/>
      <c r="H1967" s="17"/>
      <c r="I1967" s="17"/>
    </row>
    <row r="1968" spans="6:9">
      <c r="F1968" s="16"/>
      <c r="G1968" s="17"/>
      <c r="H1968" s="17"/>
      <c r="I1968" s="17"/>
    </row>
    <row r="1969" spans="6:9">
      <c r="F1969" s="16"/>
      <c r="G1969" s="17"/>
      <c r="H1969" s="17"/>
      <c r="I1969" s="17"/>
    </row>
    <row r="1970" spans="6:9">
      <c r="F1970" s="16"/>
      <c r="G1970" s="17"/>
      <c r="H1970" s="17"/>
      <c r="I1970" s="17"/>
    </row>
    <row r="1971" spans="6:9">
      <c r="F1971" s="16"/>
      <c r="G1971" s="17"/>
      <c r="H1971" s="17"/>
      <c r="I1971" s="17"/>
    </row>
    <row r="1972" spans="6:9">
      <c r="F1972" s="16"/>
      <c r="G1972" s="17"/>
      <c r="H1972" s="17"/>
      <c r="I1972" s="17"/>
    </row>
    <row r="1973" spans="6:9">
      <c r="F1973" s="16"/>
      <c r="G1973" s="17"/>
      <c r="H1973" s="17"/>
      <c r="I1973" s="17"/>
    </row>
    <row r="1974" spans="6:9">
      <c r="F1974" s="16"/>
      <c r="G1974" s="17"/>
      <c r="H1974" s="17"/>
      <c r="I1974" s="17"/>
    </row>
    <row r="1975" spans="6:9">
      <c r="F1975" s="16"/>
      <c r="G1975" s="17"/>
      <c r="H1975" s="17"/>
      <c r="I1975" s="17"/>
    </row>
    <row r="1976" spans="6:9">
      <c r="F1976" s="16"/>
      <c r="G1976" s="17"/>
      <c r="H1976" s="17"/>
      <c r="I1976" s="17"/>
    </row>
    <row r="1977" spans="6:9">
      <c r="F1977" s="16"/>
      <c r="G1977" s="17"/>
      <c r="H1977" s="17"/>
      <c r="I1977" s="17"/>
    </row>
    <row r="1978" spans="6:9">
      <c r="F1978" s="16"/>
      <c r="G1978" s="17"/>
      <c r="H1978" s="17"/>
      <c r="I1978" s="17"/>
    </row>
    <row r="1979" spans="6:9">
      <c r="F1979" s="16"/>
      <c r="G1979" s="17"/>
      <c r="H1979" s="17"/>
      <c r="I1979" s="17"/>
    </row>
    <row r="1980" spans="6:9">
      <c r="F1980" s="16"/>
      <c r="G1980" s="17"/>
      <c r="H1980" s="17"/>
      <c r="I1980" s="17"/>
    </row>
    <row r="1981" spans="6:9">
      <c r="F1981" s="16"/>
      <c r="G1981" s="17"/>
      <c r="H1981" s="17"/>
      <c r="I1981" s="17"/>
    </row>
    <row r="1982" spans="6:9">
      <c r="F1982" s="16"/>
      <c r="G1982" s="17"/>
      <c r="H1982" s="17"/>
      <c r="I1982" s="17"/>
    </row>
    <row r="1983" spans="6:9">
      <c r="F1983" s="16"/>
      <c r="G1983" s="17"/>
      <c r="H1983" s="17"/>
      <c r="I1983" s="17"/>
    </row>
    <row r="1984" spans="6:9">
      <c r="F1984" s="16"/>
      <c r="G1984" s="17"/>
      <c r="H1984" s="17"/>
      <c r="I1984" s="17"/>
    </row>
    <row r="1985" spans="6:9">
      <c r="F1985" s="16"/>
      <c r="G1985" s="17"/>
      <c r="H1985" s="17"/>
      <c r="I1985" s="17"/>
    </row>
    <row r="1986" spans="6:9">
      <c r="F1986" s="16"/>
      <c r="G1986" s="17"/>
      <c r="H1986" s="17"/>
      <c r="I1986" s="17"/>
    </row>
    <row r="1987" spans="6:9">
      <c r="F1987" s="16"/>
      <c r="G1987" s="17"/>
      <c r="H1987" s="17"/>
      <c r="I1987" s="17"/>
    </row>
    <row r="1988" spans="6:9">
      <c r="F1988" s="16"/>
      <c r="G1988" s="17"/>
      <c r="H1988" s="17"/>
      <c r="I1988" s="17"/>
    </row>
    <row r="1989" spans="6:9">
      <c r="F1989" s="16"/>
      <c r="G1989" s="17"/>
      <c r="H1989" s="17"/>
      <c r="I1989" s="17"/>
    </row>
    <row r="1990" spans="6:9">
      <c r="F1990" s="16"/>
      <c r="G1990" s="17"/>
      <c r="H1990" s="17"/>
      <c r="I1990" s="17"/>
    </row>
    <row r="1991" spans="6:9">
      <c r="F1991" s="16"/>
      <c r="G1991" s="17"/>
      <c r="H1991" s="17"/>
      <c r="I1991" s="17"/>
    </row>
    <row r="1992" spans="6:9">
      <c r="F1992" s="16"/>
      <c r="G1992" s="17"/>
      <c r="H1992" s="17"/>
      <c r="I1992" s="17"/>
    </row>
    <row r="1993" spans="6:9">
      <c r="F1993" s="16"/>
      <c r="G1993" s="17"/>
      <c r="H1993" s="17"/>
      <c r="I1993" s="17"/>
    </row>
    <row r="1994" spans="6:9">
      <c r="F1994" s="16"/>
      <c r="G1994" s="17"/>
      <c r="H1994" s="17"/>
      <c r="I1994" s="17"/>
    </row>
    <row r="1995" spans="6:9">
      <c r="F1995" s="16"/>
      <c r="G1995" s="17"/>
      <c r="H1995" s="17"/>
      <c r="I1995" s="17"/>
    </row>
    <row r="1996" spans="6:9">
      <c r="F1996" s="16"/>
      <c r="G1996" s="17"/>
      <c r="H1996" s="17"/>
      <c r="I1996" s="17"/>
    </row>
    <row r="1997" spans="6:9">
      <c r="F1997" s="16"/>
      <c r="G1997" s="17"/>
      <c r="H1997" s="17"/>
      <c r="I1997" s="17"/>
    </row>
    <row r="1998" spans="6:9">
      <c r="F1998" s="16"/>
      <c r="G1998" s="17"/>
      <c r="H1998" s="17"/>
      <c r="I1998" s="17"/>
    </row>
    <row r="1999" spans="6:9">
      <c r="F1999" s="16"/>
      <c r="G1999" s="17"/>
      <c r="H1999" s="17"/>
      <c r="I1999" s="17"/>
    </row>
    <row r="2000" spans="6:9">
      <c r="F2000" s="16"/>
      <c r="G2000" s="17"/>
      <c r="H2000" s="17"/>
      <c r="I2000" s="17"/>
    </row>
    <row r="2001" spans="6:9">
      <c r="F2001" s="16"/>
      <c r="G2001" s="17"/>
      <c r="H2001" s="17"/>
      <c r="I2001" s="17"/>
    </row>
    <row r="2002" spans="6:9">
      <c r="F2002" s="16"/>
      <c r="G2002" s="17"/>
      <c r="H2002" s="17"/>
      <c r="I2002" s="17"/>
    </row>
    <row r="2003" spans="6:9">
      <c r="F2003" s="16"/>
      <c r="G2003" s="17"/>
      <c r="H2003" s="17"/>
      <c r="I2003" s="17"/>
    </row>
    <row r="2004" spans="6:9">
      <c r="F2004" s="16"/>
      <c r="G2004" s="17"/>
      <c r="H2004" s="17"/>
      <c r="I2004" s="17"/>
    </row>
    <row r="2005" spans="6:9">
      <c r="F2005" s="16"/>
      <c r="G2005" s="17"/>
      <c r="H2005" s="17"/>
      <c r="I2005" s="17"/>
    </row>
    <row r="2006" spans="6:9">
      <c r="F2006" s="16"/>
      <c r="G2006" s="17"/>
      <c r="H2006" s="17"/>
      <c r="I2006" s="17"/>
    </row>
    <row r="2007" spans="6:9">
      <c r="F2007" s="16"/>
      <c r="G2007" s="17"/>
      <c r="H2007" s="17"/>
      <c r="I2007" s="17"/>
    </row>
    <row r="2008" spans="6:9">
      <c r="F2008" s="16"/>
      <c r="G2008" s="17"/>
      <c r="H2008" s="17"/>
      <c r="I2008" s="17"/>
    </row>
    <row r="2009" spans="6:9">
      <c r="F2009" s="16"/>
      <c r="G2009" s="17"/>
      <c r="H2009" s="17"/>
      <c r="I2009" s="17"/>
    </row>
    <row r="2010" spans="6:9">
      <c r="F2010" s="16"/>
      <c r="G2010" s="17"/>
      <c r="H2010" s="17"/>
      <c r="I2010" s="17"/>
    </row>
    <row r="2011" spans="6:9">
      <c r="F2011" s="16"/>
      <c r="G2011" s="17"/>
      <c r="H2011" s="17"/>
      <c r="I2011" s="17"/>
    </row>
    <row r="2012" spans="6:9">
      <c r="F2012" s="16"/>
      <c r="G2012" s="17"/>
      <c r="H2012" s="17"/>
      <c r="I2012" s="17"/>
    </row>
    <row r="2013" spans="6:9">
      <c r="F2013" s="16"/>
      <c r="G2013" s="17"/>
      <c r="H2013" s="17"/>
      <c r="I2013" s="17"/>
    </row>
    <row r="2014" spans="6:9">
      <c r="F2014" s="16"/>
      <c r="G2014" s="17"/>
      <c r="H2014" s="17"/>
      <c r="I2014" s="17"/>
    </row>
    <row r="2015" spans="6:9">
      <c r="F2015" s="16"/>
      <c r="G2015" s="17"/>
      <c r="H2015" s="17"/>
      <c r="I2015" s="17"/>
    </row>
    <row r="2016" spans="6:9">
      <c r="F2016" s="16"/>
      <c r="G2016" s="17"/>
      <c r="H2016" s="17"/>
      <c r="I2016" s="17"/>
    </row>
    <row r="2017" spans="6:9">
      <c r="F2017" s="16"/>
      <c r="G2017" s="17"/>
      <c r="H2017" s="17"/>
      <c r="I2017" s="17"/>
    </row>
    <row r="2018" spans="6:9">
      <c r="F2018" s="16"/>
      <c r="G2018" s="17"/>
      <c r="H2018" s="17"/>
      <c r="I2018" s="17"/>
    </row>
    <row r="2019" spans="6:9">
      <c r="F2019" s="16"/>
      <c r="G2019" s="17"/>
      <c r="H2019" s="17"/>
      <c r="I2019" s="17"/>
    </row>
    <row r="2020" spans="6:9">
      <c r="F2020" s="16"/>
      <c r="G2020" s="17"/>
      <c r="H2020" s="17"/>
      <c r="I2020" s="17"/>
    </row>
    <row r="2021" spans="6:9">
      <c r="F2021" s="16"/>
      <c r="G2021" s="17"/>
      <c r="H2021" s="17"/>
      <c r="I2021" s="17"/>
    </row>
    <row r="2022" spans="6:9">
      <c r="F2022" s="16"/>
      <c r="G2022" s="17"/>
      <c r="H2022" s="17"/>
      <c r="I2022" s="17"/>
    </row>
    <row r="2023" spans="6:9">
      <c r="F2023" s="16"/>
      <c r="G2023" s="17"/>
      <c r="H2023" s="17"/>
      <c r="I2023" s="17"/>
    </row>
    <row r="2024" spans="6:9">
      <c r="F2024" s="16"/>
      <c r="G2024" s="17"/>
      <c r="H2024" s="17"/>
      <c r="I2024" s="17"/>
    </row>
    <row r="2025" spans="6:9">
      <c r="F2025" s="16"/>
      <c r="G2025" s="17"/>
      <c r="H2025" s="17"/>
      <c r="I2025" s="17"/>
    </row>
    <row r="2026" spans="6:9">
      <c r="F2026" s="16"/>
      <c r="G2026" s="17"/>
      <c r="H2026" s="17"/>
      <c r="I2026" s="17"/>
    </row>
    <row r="2027" spans="6:9">
      <c r="F2027" s="16"/>
      <c r="G2027" s="17"/>
      <c r="H2027" s="17"/>
      <c r="I2027" s="17"/>
    </row>
    <row r="2028" spans="6:9">
      <c r="F2028" s="16"/>
      <c r="G2028" s="17"/>
      <c r="H2028" s="17"/>
      <c r="I2028" s="17"/>
    </row>
    <row r="2029" spans="6:9">
      <c r="F2029" s="16"/>
      <c r="G2029" s="17"/>
      <c r="H2029" s="17"/>
      <c r="I2029" s="17"/>
    </row>
    <row r="2030" spans="6:9">
      <c r="F2030" s="16"/>
      <c r="G2030" s="17"/>
      <c r="H2030" s="17"/>
      <c r="I2030" s="17"/>
    </row>
    <row r="2031" spans="6:9">
      <c r="F2031" s="16"/>
      <c r="G2031" s="17"/>
      <c r="H2031" s="17"/>
      <c r="I2031" s="17"/>
    </row>
    <row r="2032" spans="6:9">
      <c r="F2032" s="16"/>
      <c r="G2032" s="17"/>
      <c r="H2032" s="17"/>
      <c r="I2032" s="17"/>
    </row>
    <row r="2033" spans="6:9">
      <c r="F2033" s="16"/>
      <c r="G2033" s="17"/>
      <c r="H2033" s="17"/>
      <c r="I2033" s="17"/>
    </row>
    <row r="2034" spans="6:9">
      <c r="F2034" s="16"/>
      <c r="G2034" s="17"/>
      <c r="H2034" s="17"/>
      <c r="I2034" s="17"/>
    </row>
    <row r="2035" spans="6:9">
      <c r="F2035" s="16"/>
      <c r="G2035" s="17"/>
      <c r="H2035" s="17"/>
      <c r="I2035" s="17"/>
    </row>
    <row r="2036" spans="6:9">
      <c r="F2036" s="16"/>
      <c r="G2036" s="17"/>
      <c r="H2036" s="17"/>
      <c r="I2036" s="17"/>
    </row>
    <row r="2037" spans="6:9">
      <c r="F2037" s="16"/>
      <c r="G2037" s="17"/>
      <c r="H2037" s="17"/>
      <c r="I2037" s="17"/>
    </row>
    <row r="2038" spans="6:9">
      <c r="F2038" s="16"/>
      <c r="G2038" s="17"/>
      <c r="H2038" s="17"/>
      <c r="I2038" s="17"/>
    </row>
    <row r="2039" spans="6:9">
      <c r="F2039" s="16"/>
      <c r="G2039" s="17"/>
      <c r="H2039" s="17"/>
      <c r="I2039" s="17"/>
    </row>
    <row r="2040" spans="6:9">
      <c r="F2040" s="16"/>
      <c r="G2040" s="17"/>
      <c r="H2040" s="17"/>
      <c r="I2040" s="17"/>
    </row>
    <row r="2041" spans="6:9">
      <c r="F2041" s="16"/>
      <c r="G2041" s="17"/>
      <c r="H2041" s="17"/>
      <c r="I2041" s="17"/>
    </row>
    <row r="2042" spans="6:9">
      <c r="F2042" s="16"/>
      <c r="G2042" s="17"/>
      <c r="H2042" s="17"/>
      <c r="I2042" s="17"/>
    </row>
    <row r="2043" spans="6:9">
      <c r="F2043" s="16"/>
      <c r="G2043" s="17"/>
      <c r="H2043" s="17"/>
      <c r="I2043" s="17"/>
    </row>
    <row r="2044" spans="6:9">
      <c r="F2044" s="16"/>
      <c r="G2044" s="17"/>
      <c r="H2044" s="17"/>
      <c r="I2044" s="17"/>
    </row>
    <row r="2045" spans="6:9">
      <c r="F2045" s="16"/>
      <c r="G2045" s="17"/>
      <c r="H2045" s="17"/>
      <c r="I2045" s="17"/>
    </row>
    <row r="2046" spans="6:9">
      <c r="F2046" s="16"/>
      <c r="G2046" s="17"/>
      <c r="H2046" s="17"/>
      <c r="I2046" s="17"/>
    </row>
    <row r="2047" spans="6:9">
      <c r="F2047" s="16"/>
      <c r="G2047" s="17"/>
      <c r="H2047" s="17"/>
      <c r="I2047" s="17"/>
    </row>
    <row r="2048" spans="6:9">
      <c r="F2048" s="16"/>
      <c r="G2048" s="17"/>
      <c r="H2048" s="17"/>
      <c r="I2048" s="17"/>
    </row>
    <row r="2049" spans="6:9">
      <c r="F2049" s="16"/>
      <c r="G2049" s="17"/>
      <c r="H2049" s="17"/>
      <c r="I2049" s="17"/>
    </row>
    <row r="2050" spans="6:9">
      <c r="F2050" s="16"/>
      <c r="G2050" s="17"/>
      <c r="H2050" s="17"/>
      <c r="I2050" s="17"/>
    </row>
    <row r="2051" spans="6:9">
      <c r="F2051" s="16"/>
      <c r="G2051" s="17"/>
      <c r="H2051" s="17"/>
      <c r="I2051" s="17"/>
    </row>
    <row r="2052" spans="6:9">
      <c r="F2052" s="16"/>
      <c r="G2052" s="17"/>
      <c r="H2052" s="17"/>
      <c r="I2052" s="17"/>
    </row>
    <row r="2053" spans="6:9">
      <c r="F2053" s="16"/>
      <c r="G2053" s="17"/>
      <c r="H2053" s="17"/>
      <c r="I2053" s="17"/>
    </row>
    <row r="2054" spans="6:9">
      <c r="F2054" s="16"/>
      <c r="G2054" s="17"/>
      <c r="H2054" s="17"/>
      <c r="I2054" s="17"/>
    </row>
    <row r="2055" spans="6:9">
      <c r="F2055" s="16"/>
      <c r="G2055" s="17"/>
      <c r="H2055" s="17"/>
      <c r="I2055" s="17"/>
    </row>
    <row r="2056" spans="6:9">
      <c r="F2056" s="16"/>
      <c r="G2056" s="17"/>
      <c r="H2056" s="17"/>
      <c r="I2056" s="17"/>
    </row>
    <row r="2057" spans="6:9">
      <c r="F2057" s="16"/>
      <c r="G2057" s="17"/>
      <c r="H2057" s="17"/>
      <c r="I2057" s="17"/>
    </row>
    <row r="2058" spans="6:9">
      <c r="F2058" s="16"/>
      <c r="G2058" s="17"/>
      <c r="H2058" s="17"/>
      <c r="I2058" s="17"/>
    </row>
    <row r="2059" spans="6:9">
      <c r="F2059" s="16"/>
      <c r="G2059" s="17"/>
      <c r="H2059" s="17"/>
      <c r="I2059" s="17"/>
    </row>
    <row r="2060" spans="6:9">
      <c r="F2060" s="16"/>
      <c r="G2060" s="17"/>
      <c r="H2060" s="17"/>
      <c r="I2060" s="17"/>
    </row>
    <row r="2061" spans="6:9">
      <c r="F2061" s="16"/>
      <c r="G2061" s="17"/>
      <c r="H2061" s="17"/>
      <c r="I2061" s="17"/>
    </row>
    <row r="2062" spans="6:9">
      <c r="F2062" s="16"/>
      <c r="G2062" s="17"/>
      <c r="H2062" s="17"/>
      <c r="I2062" s="17"/>
    </row>
    <row r="2063" spans="6:9">
      <c r="F2063" s="16"/>
      <c r="G2063" s="17"/>
      <c r="H2063" s="17"/>
      <c r="I2063" s="17"/>
    </row>
    <row r="2064" spans="6:9">
      <c r="F2064" s="16"/>
      <c r="G2064" s="17"/>
      <c r="H2064" s="17"/>
      <c r="I2064" s="17"/>
    </row>
    <row r="2065" spans="6:9">
      <c r="F2065" s="16"/>
      <c r="G2065" s="17"/>
      <c r="H2065" s="17"/>
      <c r="I2065" s="17"/>
    </row>
    <row r="2066" spans="6:9">
      <c r="F2066" s="16"/>
      <c r="G2066" s="17"/>
      <c r="H2066" s="17"/>
      <c r="I2066" s="17"/>
    </row>
    <row r="2067" spans="6:9">
      <c r="F2067" s="16"/>
      <c r="G2067" s="17"/>
      <c r="H2067" s="17"/>
      <c r="I2067" s="17"/>
    </row>
    <row r="2068" spans="6:9">
      <c r="F2068" s="16"/>
      <c r="G2068" s="17"/>
      <c r="H2068" s="17"/>
      <c r="I2068" s="17"/>
    </row>
    <row r="2069" spans="6:9">
      <c r="F2069" s="16"/>
      <c r="G2069" s="17"/>
      <c r="H2069" s="17"/>
      <c r="I2069" s="17"/>
    </row>
    <row r="2070" spans="6:9">
      <c r="F2070" s="16"/>
      <c r="G2070" s="17"/>
      <c r="H2070" s="17"/>
      <c r="I2070" s="17"/>
    </row>
    <row r="2071" spans="6:9">
      <c r="F2071" s="16"/>
      <c r="G2071" s="17"/>
      <c r="H2071" s="17"/>
      <c r="I2071" s="17"/>
    </row>
    <row r="2072" spans="6:9">
      <c r="F2072" s="16"/>
      <c r="G2072" s="17"/>
      <c r="H2072" s="17"/>
      <c r="I2072" s="17"/>
    </row>
    <row r="2073" spans="6:9">
      <c r="F2073" s="16"/>
      <c r="G2073" s="17"/>
      <c r="H2073" s="17"/>
      <c r="I2073" s="17"/>
    </row>
    <row r="2074" spans="6:9">
      <c r="F2074" s="16"/>
      <c r="G2074" s="17"/>
      <c r="H2074" s="17"/>
      <c r="I2074" s="17"/>
    </row>
    <row r="2075" spans="6:9">
      <c r="F2075" s="16"/>
      <c r="G2075" s="17"/>
      <c r="H2075" s="17"/>
      <c r="I2075" s="17"/>
    </row>
    <row r="2076" spans="6:9">
      <c r="F2076" s="16"/>
      <c r="G2076" s="17"/>
      <c r="H2076" s="17"/>
      <c r="I2076" s="17"/>
    </row>
    <row r="2077" spans="6:9">
      <c r="F2077" s="16"/>
      <c r="G2077" s="17"/>
      <c r="H2077" s="17"/>
      <c r="I2077" s="17"/>
    </row>
    <row r="2078" spans="6:9">
      <c r="F2078" s="16"/>
      <c r="G2078" s="17"/>
      <c r="H2078" s="17"/>
      <c r="I2078" s="17"/>
    </row>
    <row r="2079" spans="6:9">
      <c r="F2079" s="16"/>
      <c r="G2079" s="17"/>
      <c r="H2079" s="17"/>
      <c r="I2079" s="17"/>
    </row>
    <row r="2080" spans="6:9">
      <c r="F2080" s="16"/>
      <c r="G2080" s="17"/>
      <c r="H2080" s="17"/>
      <c r="I2080" s="17"/>
    </row>
    <row r="2081" spans="6:9">
      <c r="F2081" s="16"/>
      <c r="G2081" s="17"/>
      <c r="H2081" s="17"/>
      <c r="I2081" s="17"/>
    </row>
    <row r="2082" spans="6:9">
      <c r="F2082" s="16"/>
      <c r="G2082" s="17"/>
      <c r="H2082" s="17"/>
      <c r="I2082" s="17"/>
    </row>
    <row r="2083" spans="6:9">
      <c r="F2083" s="16"/>
      <c r="G2083" s="17"/>
      <c r="H2083" s="17"/>
      <c r="I2083" s="17"/>
    </row>
    <row r="2084" spans="6:9">
      <c r="F2084" s="16"/>
      <c r="G2084" s="17"/>
      <c r="H2084" s="17"/>
      <c r="I2084" s="17"/>
    </row>
    <row r="2085" spans="6:9">
      <c r="F2085" s="16"/>
      <c r="G2085" s="17"/>
      <c r="H2085" s="17"/>
      <c r="I2085" s="17"/>
    </row>
    <row r="2086" spans="6:9">
      <c r="F2086" s="16"/>
      <c r="G2086" s="17"/>
      <c r="H2086" s="17"/>
      <c r="I2086" s="17"/>
    </row>
    <row r="2087" spans="6:9">
      <c r="F2087" s="16"/>
      <c r="G2087" s="17"/>
      <c r="H2087" s="17"/>
      <c r="I2087" s="17"/>
    </row>
    <row r="2088" spans="6:9">
      <c r="F2088" s="16"/>
      <c r="G2088" s="17"/>
      <c r="H2088" s="17"/>
      <c r="I2088" s="17"/>
    </row>
    <row r="2089" spans="6:9">
      <c r="F2089" s="16"/>
      <c r="G2089" s="17"/>
      <c r="H2089" s="17"/>
      <c r="I2089" s="17"/>
    </row>
    <row r="2090" spans="6:9">
      <c r="F2090" s="16"/>
      <c r="G2090" s="17"/>
      <c r="H2090" s="17"/>
      <c r="I2090" s="17"/>
    </row>
    <row r="2091" spans="6:9">
      <c r="F2091" s="16"/>
      <c r="G2091" s="17"/>
      <c r="H2091" s="17"/>
      <c r="I2091" s="17"/>
    </row>
    <row r="2092" spans="6:9">
      <c r="F2092" s="16"/>
      <c r="G2092" s="17"/>
      <c r="H2092" s="17"/>
      <c r="I2092" s="17"/>
    </row>
    <row r="2093" spans="6:9">
      <c r="F2093" s="16"/>
      <c r="G2093" s="17"/>
      <c r="H2093" s="17"/>
      <c r="I2093" s="17"/>
    </row>
    <row r="2094" spans="6:9">
      <c r="F2094" s="16"/>
      <c r="G2094" s="17"/>
      <c r="H2094" s="17"/>
      <c r="I2094" s="17"/>
    </row>
    <row r="2095" spans="6:9">
      <c r="F2095" s="16"/>
      <c r="G2095" s="17"/>
      <c r="H2095" s="17"/>
      <c r="I2095" s="17"/>
    </row>
    <row r="2096" spans="6:9">
      <c r="F2096" s="16"/>
      <c r="G2096" s="17"/>
      <c r="H2096" s="17"/>
      <c r="I2096" s="17"/>
    </row>
    <row r="2097" spans="6:9">
      <c r="F2097" s="16"/>
      <c r="G2097" s="17"/>
      <c r="H2097" s="17"/>
      <c r="I2097" s="17"/>
    </row>
    <row r="2098" spans="6:9">
      <c r="F2098" s="16"/>
      <c r="G2098" s="17"/>
      <c r="H2098" s="17"/>
      <c r="I2098" s="17"/>
    </row>
    <row r="2099" spans="6:9">
      <c r="F2099" s="16"/>
      <c r="G2099" s="17"/>
      <c r="H2099" s="17"/>
      <c r="I2099" s="17"/>
    </row>
    <row r="2100" spans="6:9">
      <c r="F2100" s="16"/>
      <c r="G2100" s="17"/>
      <c r="H2100" s="17"/>
      <c r="I2100" s="17"/>
    </row>
    <row r="2101" spans="6:9">
      <c r="F2101" s="16"/>
      <c r="G2101" s="17"/>
      <c r="H2101" s="17"/>
      <c r="I2101" s="17"/>
    </row>
    <row r="2102" spans="6:9">
      <c r="F2102" s="16"/>
      <c r="G2102" s="17"/>
      <c r="H2102" s="17"/>
      <c r="I2102" s="17"/>
    </row>
    <row r="2103" spans="6:9">
      <c r="F2103" s="16"/>
      <c r="G2103" s="17"/>
      <c r="H2103" s="17"/>
      <c r="I2103" s="17"/>
    </row>
    <row r="2104" spans="6:9">
      <c r="F2104" s="16"/>
      <c r="G2104" s="17"/>
      <c r="H2104" s="17"/>
      <c r="I2104" s="17"/>
    </row>
    <row r="2105" spans="6:9">
      <c r="F2105" s="16"/>
      <c r="G2105" s="17"/>
      <c r="H2105" s="17"/>
      <c r="I2105" s="17"/>
    </row>
    <row r="2106" spans="6:9">
      <c r="F2106" s="16"/>
      <c r="G2106" s="17"/>
      <c r="H2106" s="17"/>
      <c r="I2106" s="17"/>
    </row>
    <row r="2107" spans="6:9">
      <c r="F2107" s="16"/>
      <c r="G2107" s="17"/>
      <c r="H2107" s="17"/>
      <c r="I2107" s="17"/>
    </row>
    <row r="2108" spans="6:9">
      <c r="F2108" s="16"/>
      <c r="G2108" s="17"/>
      <c r="H2108" s="17"/>
      <c r="I2108" s="17"/>
    </row>
    <row r="2109" spans="6:9">
      <c r="F2109" s="16"/>
      <c r="G2109" s="17"/>
      <c r="H2109" s="17"/>
      <c r="I2109" s="17"/>
    </row>
    <row r="2110" spans="6:9">
      <c r="F2110" s="16"/>
      <c r="G2110" s="17"/>
      <c r="H2110" s="17"/>
      <c r="I2110" s="17"/>
    </row>
    <row r="2111" spans="6:9">
      <c r="F2111" s="16"/>
      <c r="G2111" s="17"/>
      <c r="H2111" s="17"/>
      <c r="I2111" s="17"/>
    </row>
    <row r="2112" spans="6:9">
      <c r="F2112" s="16"/>
      <c r="G2112" s="17"/>
      <c r="H2112" s="17"/>
      <c r="I2112" s="17"/>
    </row>
    <row r="2113" spans="6:9">
      <c r="F2113" s="16"/>
      <c r="G2113" s="17"/>
      <c r="H2113" s="17"/>
      <c r="I2113" s="17"/>
    </row>
    <row r="2114" spans="6:9">
      <c r="F2114" s="16"/>
      <c r="G2114" s="17"/>
      <c r="H2114" s="17"/>
      <c r="I2114" s="17"/>
    </row>
    <row r="2115" spans="6:9">
      <c r="F2115" s="16"/>
      <c r="G2115" s="17"/>
      <c r="H2115" s="17"/>
      <c r="I2115" s="17"/>
    </row>
    <row r="2116" spans="6:9">
      <c r="F2116" s="16"/>
      <c r="G2116" s="17"/>
      <c r="H2116" s="17"/>
      <c r="I2116" s="17"/>
    </row>
    <row r="2117" spans="6:9">
      <c r="F2117" s="16"/>
      <c r="G2117" s="17"/>
      <c r="H2117" s="17"/>
      <c r="I2117" s="17"/>
    </row>
    <row r="2118" spans="6:9">
      <c r="F2118" s="16"/>
      <c r="G2118" s="17"/>
      <c r="H2118" s="17"/>
      <c r="I2118" s="17"/>
    </row>
    <row r="2119" spans="6:9">
      <c r="F2119" s="16"/>
      <c r="G2119" s="17"/>
      <c r="H2119" s="17"/>
      <c r="I2119" s="17"/>
    </row>
    <row r="2120" spans="6:9">
      <c r="F2120" s="16"/>
      <c r="G2120" s="17"/>
      <c r="H2120" s="17"/>
      <c r="I2120" s="17"/>
    </row>
    <row r="2121" spans="6:9">
      <c r="F2121" s="16"/>
      <c r="G2121" s="17"/>
      <c r="H2121" s="17"/>
      <c r="I2121" s="17"/>
    </row>
    <row r="2122" spans="6:9">
      <c r="F2122" s="16"/>
      <c r="G2122" s="17"/>
      <c r="H2122" s="17"/>
      <c r="I2122" s="17"/>
    </row>
    <row r="2123" spans="6:9">
      <c r="F2123" s="16"/>
      <c r="G2123" s="17"/>
      <c r="H2123" s="17"/>
      <c r="I2123" s="17"/>
    </row>
    <row r="2124" spans="6:9">
      <c r="F2124" s="16"/>
      <c r="G2124" s="17"/>
      <c r="H2124" s="17"/>
      <c r="I2124" s="17"/>
    </row>
    <row r="2125" spans="6:9">
      <c r="F2125" s="16"/>
      <c r="G2125" s="17"/>
      <c r="H2125" s="17"/>
      <c r="I2125" s="17"/>
    </row>
    <row r="2126" spans="6:9">
      <c r="F2126" s="16"/>
      <c r="G2126" s="17"/>
      <c r="H2126" s="17"/>
      <c r="I2126" s="17"/>
    </row>
    <row r="2127" spans="6:9">
      <c r="F2127" s="16"/>
      <c r="G2127" s="17"/>
      <c r="H2127" s="17"/>
      <c r="I2127" s="17"/>
    </row>
    <row r="2128" spans="6:9">
      <c r="F2128" s="16"/>
      <c r="G2128" s="17"/>
      <c r="H2128" s="17"/>
      <c r="I2128" s="17"/>
    </row>
    <row r="2129" spans="6:9">
      <c r="F2129" s="16"/>
      <c r="G2129" s="17"/>
      <c r="H2129" s="17"/>
      <c r="I2129" s="17"/>
    </row>
    <row r="2130" spans="6:9">
      <c r="F2130" s="16"/>
      <c r="G2130" s="17"/>
      <c r="H2130" s="17"/>
      <c r="I2130" s="17"/>
    </row>
    <row r="2131" spans="6:9">
      <c r="F2131" s="16"/>
      <c r="G2131" s="17"/>
      <c r="H2131" s="17"/>
      <c r="I2131" s="17"/>
    </row>
    <row r="2132" spans="6:9">
      <c r="F2132" s="16"/>
      <c r="G2132" s="17"/>
      <c r="H2132" s="17"/>
      <c r="I2132" s="17"/>
    </row>
    <row r="2133" spans="6:9">
      <c r="F2133" s="16"/>
      <c r="G2133" s="17"/>
      <c r="H2133" s="17"/>
      <c r="I2133" s="17"/>
    </row>
    <row r="2134" spans="6:9">
      <c r="F2134" s="16"/>
      <c r="G2134" s="17"/>
      <c r="H2134" s="17"/>
      <c r="I2134" s="17"/>
    </row>
    <row r="2135" spans="6:9">
      <c r="F2135" s="16"/>
      <c r="G2135" s="17"/>
      <c r="H2135" s="17"/>
      <c r="I2135" s="17"/>
    </row>
    <row r="2136" spans="6:9">
      <c r="F2136" s="16"/>
      <c r="G2136" s="17"/>
      <c r="H2136" s="17"/>
      <c r="I2136" s="17"/>
    </row>
    <row r="2137" spans="6:9">
      <c r="F2137" s="16"/>
      <c r="G2137" s="17"/>
      <c r="H2137" s="17"/>
      <c r="I2137" s="17"/>
    </row>
    <row r="2138" spans="6:9">
      <c r="F2138" s="16"/>
      <c r="G2138" s="17"/>
      <c r="H2138" s="17"/>
      <c r="I2138" s="17"/>
    </row>
    <row r="2139" spans="6:9">
      <c r="F2139" s="16"/>
      <c r="G2139" s="17"/>
      <c r="H2139" s="17"/>
      <c r="I2139" s="17"/>
    </row>
    <row r="2140" spans="6:9">
      <c r="F2140" s="16"/>
      <c r="G2140" s="17"/>
      <c r="H2140" s="17"/>
      <c r="I2140" s="17"/>
    </row>
    <row r="2141" spans="6:9">
      <c r="F2141" s="16"/>
      <c r="G2141" s="17"/>
      <c r="H2141" s="17"/>
      <c r="I2141" s="17"/>
    </row>
    <row r="2142" spans="6:9">
      <c r="F2142" s="16"/>
      <c r="G2142" s="17"/>
      <c r="H2142" s="17"/>
      <c r="I2142" s="17"/>
    </row>
    <row r="2143" spans="6:9">
      <c r="F2143" s="16"/>
      <c r="G2143" s="17"/>
      <c r="H2143" s="17"/>
      <c r="I2143" s="17"/>
    </row>
    <row r="2144" spans="6:9">
      <c r="F2144" s="16"/>
      <c r="G2144" s="17"/>
      <c r="H2144" s="17"/>
      <c r="I2144" s="17"/>
    </row>
    <row r="2145" spans="6:9">
      <c r="F2145" s="16"/>
      <c r="G2145" s="17"/>
      <c r="H2145" s="17"/>
      <c r="I2145" s="17"/>
    </row>
    <row r="2146" spans="6:9">
      <c r="F2146" s="16"/>
      <c r="G2146" s="17"/>
      <c r="H2146" s="17"/>
      <c r="I2146" s="17"/>
    </row>
    <row r="2147" spans="6:9">
      <c r="F2147" s="16"/>
      <c r="G2147" s="17"/>
      <c r="H2147" s="17"/>
      <c r="I2147" s="17"/>
    </row>
    <row r="2148" spans="6:9">
      <c r="F2148" s="16"/>
      <c r="G2148" s="17"/>
      <c r="H2148" s="17"/>
      <c r="I2148" s="17"/>
    </row>
    <row r="2149" spans="6:9">
      <c r="F2149" s="16"/>
      <c r="G2149" s="17"/>
      <c r="H2149" s="17"/>
      <c r="I2149" s="17"/>
    </row>
    <row r="2150" spans="6:9">
      <c r="F2150" s="16"/>
      <c r="G2150" s="17"/>
      <c r="H2150" s="17"/>
      <c r="I2150" s="17"/>
    </row>
    <row r="2151" spans="6:9">
      <c r="F2151" s="16"/>
      <c r="G2151" s="17"/>
      <c r="H2151" s="17"/>
      <c r="I2151" s="17"/>
    </row>
    <row r="2152" spans="6:9">
      <c r="F2152" s="16"/>
      <c r="G2152" s="17"/>
      <c r="H2152" s="17"/>
      <c r="I2152" s="17"/>
    </row>
    <row r="2153" spans="6:9">
      <c r="F2153" s="16"/>
      <c r="G2153" s="17"/>
      <c r="H2153" s="17"/>
      <c r="I2153" s="17"/>
    </row>
    <row r="2154" spans="6:9">
      <c r="F2154" s="16"/>
      <c r="G2154" s="17"/>
      <c r="H2154" s="17"/>
      <c r="I2154" s="17"/>
    </row>
    <row r="2155" spans="6:9">
      <c r="F2155" s="16"/>
      <c r="G2155" s="17"/>
      <c r="H2155" s="17"/>
      <c r="I2155" s="17"/>
    </row>
    <row r="2156" spans="6:9">
      <c r="F2156" s="16"/>
      <c r="G2156" s="17"/>
      <c r="H2156" s="17"/>
      <c r="I2156" s="17"/>
    </row>
    <row r="2157" spans="6:9">
      <c r="F2157" s="16"/>
      <c r="G2157" s="17"/>
      <c r="H2157" s="17"/>
      <c r="I2157" s="17"/>
    </row>
    <row r="2158" spans="6:9">
      <c r="F2158" s="16"/>
      <c r="G2158" s="17"/>
      <c r="H2158" s="17"/>
      <c r="I2158" s="17"/>
    </row>
    <row r="2159" spans="6:9">
      <c r="F2159" s="16"/>
      <c r="G2159" s="17"/>
      <c r="H2159" s="17"/>
      <c r="I2159" s="17"/>
    </row>
    <row r="2160" spans="6:9">
      <c r="F2160" s="16"/>
      <c r="G2160" s="17"/>
      <c r="H2160" s="17"/>
      <c r="I2160" s="17"/>
    </row>
    <row r="2161" spans="6:9">
      <c r="F2161" s="16"/>
      <c r="G2161" s="17"/>
      <c r="H2161" s="17"/>
      <c r="I2161" s="17"/>
    </row>
    <row r="2162" spans="6:9">
      <c r="F2162" s="16"/>
      <c r="G2162" s="17"/>
      <c r="H2162" s="17"/>
      <c r="I2162" s="17"/>
    </row>
    <row r="2163" spans="6:9">
      <c r="F2163" s="16"/>
      <c r="G2163" s="17"/>
      <c r="H2163" s="17"/>
      <c r="I2163" s="17"/>
    </row>
    <row r="2164" spans="6:9">
      <c r="F2164" s="16"/>
      <c r="G2164" s="17"/>
      <c r="H2164" s="17"/>
      <c r="I2164" s="17"/>
    </row>
    <row r="2165" spans="6:9">
      <c r="F2165" s="16"/>
      <c r="G2165" s="17"/>
      <c r="H2165" s="17"/>
      <c r="I2165" s="17"/>
    </row>
    <row r="2166" spans="6:9">
      <c r="F2166" s="16"/>
      <c r="G2166" s="17"/>
      <c r="H2166" s="17"/>
      <c r="I2166" s="17"/>
    </row>
    <row r="2167" spans="6:9">
      <c r="F2167" s="16"/>
      <c r="G2167" s="17"/>
      <c r="H2167" s="17"/>
      <c r="I2167" s="17"/>
    </row>
    <row r="2168" spans="6:9">
      <c r="F2168" s="16"/>
      <c r="G2168" s="17"/>
      <c r="H2168" s="17"/>
      <c r="I2168" s="17"/>
    </row>
    <row r="2169" spans="6:9">
      <c r="F2169" s="16"/>
      <c r="G2169" s="17"/>
      <c r="H2169" s="17"/>
      <c r="I2169" s="17"/>
    </row>
    <row r="2170" spans="6:9">
      <c r="F2170" s="16"/>
      <c r="G2170" s="17"/>
      <c r="H2170" s="17"/>
      <c r="I2170" s="17"/>
    </row>
    <row r="2171" spans="6:9">
      <c r="F2171" s="16"/>
      <c r="G2171" s="17"/>
      <c r="H2171" s="17"/>
      <c r="I2171" s="17"/>
    </row>
    <row r="2172" spans="6:9">
      <c r="F2172" s="16"/>
      <c r="G2172" s="17"/>
      <c r="H2172" s="17"/>
      <c r="I2172" s="17"/>
    </row>
    <row r="2173" spans="6:9">
      <c r="F2173" s="16"/>
      <c r="G2173" s="17"/>
      <c r="H2173" s="17"/>
      <c r="I2173" s="17"/>
    </row>
    <row r="2174" spans="6:9">
      <c r="F2174" s="16"/>
      <c r="G2174" s="17"/>
      <c r="H2174" s="17"/>
      <c r="I2174" s="17"/>
    </row>
    <row r="2175" spans="6:9">
      <c r="F2175" s="16"/>
      <c r="G2175" s="17"/>
      <c r="H2175" s="17"/>
      <c r="I2175" s="17"/>
    </row>
    <row r="2176" spans="6:9">
      <c r="F2176" s="16"/>
      <c r="G2176" s="17"/>
      <c r="H2176" s="17"/>
      <c r="I2176" s="17"/>
    </row>
    <row r="2177" spans="6:9">
      <c r="F2177" s="16"/>
      <c r="G2177" s="17"/>
      <c r="H2177" s="17"/>
      <c r="I2177" s="17"/>
    </row>
    <row r="2178" spans="6:9">
      <c r="F2178" s="16"/>
      <c r="G2178" s="17"/>
      <c r="H2178" s="17"/>
      <c r="I2178" s="17"/>
    </row>
    <row r="2179" spans="6:9">
      <c r="F2179" s="16"/>
      <c r="G2179" s="17"/>
      <c r="H2179" s="17"/>
      <c r="I2179" s="17"/>
    </row>
    <row r="2180" spans="6:9">
      <c r="F2180" s="16"/>
      <c r="G2180" s="17"/>
      <c r="H2180" s="17"/>
      <c r="I2180" s="17"/>
    </row>
    <row r="2181" spans="6:9">
      <c r="F2181" s="16"/>
      <c r="G2181" s="17"/>
      <c r="H2181" s="17"/>
      <c r="I2181" s="17"/>
    </row>
    <row r="2182" spans="6:9">
      <c r="F2182" s="16"/>
      <c r="G2182" s="17"/>
      <c r="H2182" s="17"/>
      <c r="I2182" s="17"/>
    </row>
    <row r="2183" spans="6:9">
      <c r="F2183" s="16"/>
      <c r="G2183" s="17"/>
      <c r="H2183" s="17"/>
      <c r="I2183" s="17"/>
    </row>
    <row r="2184" spans="6:9">
      <c r="F2184" s="16"/>
      <c r="G2184" s="17"/>
      <c r="H2184" s="17"/>
      <c r="I2184" s="17"/>
    </row>
    <row r="2185" spans="6:9">
      <c r="F2185" s="16"/>
      <c r="G2185" s="17"/>
      <c r="H2185" s="17"/>
      <c r="I2185" s="17"/>
    </row>
    <row r="2186" spans="6:9">
      <c r="F2186" s="16"/>
      <c r="G2186" s="17"/>
      <c r="H2186" s="17"/>
      <c r="I2186" s="17"/>
    </row>
    <row r="2187" spans="6:9">
      <c r="F2187" s="16"/>
      <c r="G2187" s="17"/>
      <c r="H2187" s="17"/>
      <c r="I2187" s="17"/>
    </row>
    <row r="2188" spans="6:9">
      <c r="F2188" s="16"/>
      <c r="G2188" s="17"/>
      <c r="H2188" s="17"/>
      <c r="I2188" s="17"/>
    </row>
    <row r="2189" spans="6:9">
      <c r="F2189" s="16"/>
      <c r="G2189" s="17"/>
      <c r="H2189" s="17"/>
      <c r="I2189" s="17"/>
    </row>
    <row r="2190" spans="6:9">
      <c r="F2190" s="16"/>
      <c r="G2190" s="17"/>
      <c r="H2190" s="17"/>
      <c r="I2190" s="17"/>
    </row>
    <row r="2191" spans="6:9">
      <c r="F2191" s="16"/>
      <c r="G2191" s="17"/>
      <c r="H2191" s="17"/>
      <c r="I2191" s="17"/>
    </row>
    <row r="2192" spans="6:9">
      <c r="F2192" s="16"/>
      <c r="G2192" s="17"/>
      <c r="H2192" s="17"/>
      <c r="I2192" s="17"/>
    </row>
    <row r="2193" spans="6:9">
      <c r="F2193" s="16"/>
      <c r="G2193" s="17"/>
      <c r="H2193" s="17"/>
      <c r="I2193" s="17"/>
    </row>
    <row r="2194" spans="6:9">
      <c r="F2194" s="16"/>
      <c r="G2194" s="17"/>
      <c r="H2194" s="17"/>
      <c r="I2194" s="17"/>
    </row>
    <row r="2195" spans="6:9">
      <c r="F2195" s="16"/>
      <c r="G2195" s="17"/>
      <c r="H2195" s="17"/>
      <c r="I2195" s="17"/>
    </row>
    <row r="2196" spans="6:9">
      <c r="F2196" s="16"/>
      <c r="G2196" s="17"/>
      <c r="H2196" s="17"/>
      <c r="I2196" s="17"/>
    </row>
    <row r="2197" spans="6:9">
      <c r="F2197" s="16"/>
      <c r="G2197" s="17"/>
      <c r="H2197" s="17"/>
      <c r="I2197" s="17"/>
    </row>
    <row r="2198" spans="6:9">
      <c r="F2198" s="16"/>
      <c r="G2198" s="17"/>
      <c r="H2198" s="17"/>
      <c r="I2198" s="17"/>
    </row>
    <row r="2199" spans="6:9">
      <c r="F2199" s="16"/>
      <c r="G2199" s="17"/>
      <c r="H2199" s="17"/>
      <c r="I2199" s="17"/>
    </row>
    <row r="2200" spans="6:9">
      <c r="F2200" s="16"/>
      <c r="G2200" s="17"/>
      <c r="H2200" s="17"/>
      <c r="I2200" s="17"/>
    </row>
    <row r="2201" spans="6:9">
      <c r="F2201" s="16"/>
      <c r="G2201" s="17"/>
      <c r="H2201" s="17"/>
      <c r="I2201" s="17"/>
    </row>
    <row r="2202" spans="6:9">
      <c r="F2202" s="16"/>
      <c r="G2202" s="17"/>
      <c r="H2202" s="17"/>
      <c r="I2202" s="17"/>
    </row>
    <row r="2203" spans="6:9">
      <c r="F2203" s="16"/>
      <c r="G2203" s="17"/>
      <c r="H2203" s="17"/>
      <c r="I2203" s="17"/>
    </row>
    <row r="2204" spans="6:9">
      <c r="F2204" s="16"/>
      <c r="G2204" s="17"/>
      <c r="H2204" s="17"/>
      <c r="I2204" s="17"/>
    </row>
    <row r="2205" spans="6:9">
      <c r="F2205" s="16"/>
      <c r="G2205" s="17"/>
      <c r="H2205" s="17"/>
      <c r="I2205" s="17"/>
    </row>
    <row r="2206" spans="6:9">
      <c r="F2206" s="16"/>
      <c r="G2206" s="17"/>
      <c r="H2206" s="17"/>
      <c r="I2206" s="17"/>
    </row>
    <row r="2207" spans="6:9">
      <c r="F2207" s="16"/>
      <c r="G2207" s="17"/>
      <c r="H2207" s="17"/>
      <c r="I2207" s="17"/>
    </row>
    <row r="2208" spans="6:9">
      <c r="F2208" s="16"/>
      <c r="G2208" s="17"/>
      <c r="H2208" s="17"/>
      <c r="I2208" s="17"/>
    </row>
    <row r="2209" spans="6:9">
      <c r="F2209" s="16"/>
      <c r="G2209" s="17"/>
      <c r="H2209" s="17"/>
      <c r="I2209" s="17"/>
    </row>
    <row r="2210" spans="6:9">
      <c r="F2210" s="16"/>
      <c r="G2210" s="17"/>
      <c r="H2210" s="17"/>
      <c r="I2210" s="17"/>
    </row>
    <row r="2211" spans="6:9">
      <c r="F2211" s="16"/>
      <c r="G2211" s="17"/>
      <c r="H2211" s="17"/>
      <c r="I2211" s="17"/>
    </row>
    <row r="2212" spans="6:9">
      <c r="F2212" s="16"/>
      <c r="G2212" s="17"/>
      <c r="H2212" s="17"/>
      <c r="I2212" s="17"/>
    </row>
    <row r="2213" spans="6:9">
      <c r="F2213" s="16"/>
      <c r="G2213" s="17"/>
      <c r="H2213" s="17"/>
      <c r="I2213" s="17"/>
    </row>
    <row r="2214" spans="6:9">
      <c r="F2214" s="16"/>
      <c r="G2214" s="17"/>
      <c r="H2214" s="17"/>
      <c r="I2214" s="17"/>
    </row>
    <row r="2215" spans="6:9">
      <c r="F2215" s="16"/>
      <c r="G2215" s="17"/>
      <c r="H2215" s="17"/>
      <c r="I2215" s="17"/>
    </row>
    <row r="2216" spans="6:9">
      <c r="F2216" s="16"/>
      <c r="G2216" s="17"/>
      <c r="H2216" s="17"/>
      <c r="I2216" s="17"/>
    </row>
    <row r="2217" spans="6:9">
      <c r="F2217" s="16"/>
      <c r="G2217" s="17"/>
      <c r="H2217" s="17"/>
      <c r="I2217" s="17"/>
    </row>
    <row r="2218" spans="6:9">
      <c r="F2218" s="16"/>
      <c r="G2218" s="17"/>
      <c r="H2218" s="17"/>
      <c r="I2218" s="17"/>
    </row>
    <row r="2219" spans="6:9">
      <c r="F2219" s="16"/>
      <c r="G2219" s="17"/>
      <c r="H2219" s="17"/>
      <c r="I2219" s="17"/>
    </row>
    <row r="2220" spans="6:9">
      <c r="F2220" s="16"/>
      <c r="G2220" s="17"/>
      <c r="H2220" s="17"/>
      <c r="I2220" s="17"/>
    </row>
    <row r="2221" spans="6:9">
      <c r="F2221" s="16"/>
      <c r="G2221" s="17"/>
      <c r="H2221" s="17"/>
      <c r="I2221" s="17"/>
    </row>
    <row r="2222" spans="6:9">
      <c r="F2222" s="16"/>
      <c r="G2222" s="17"/>
      <c r="H2222" s="17"/>
      <c r="I2222" s="17"/>
    </row>
    <row r="2223" spans="6:9">
      <c r="F2223" s="16"/>
      <c r="G2223" s="17"/>
      <c r="H2223" s="17"/>
      <c r="I2223" s="17"/>
    </row>
    <row r="2224" spans="6:9">
      <c r="F2224" s="16"/>
      <c r="G2224" s="17"/>
      <c r="H2224" s="17"/>
      <c r="I2224" s="17"/>
    </row>
    <row r="2225" spans="6:9">
      <c r="F2225" s="16"/>
      <c r="G2225" s="17"/>
      <c r="H2225" s="17"/>
      <c r="I2225" s="17"/>
    </row>
    <row r="2226" spans="6:9">
      <c r="F2226" s="16"/>
      <c r="G2226" s="17"/>
      <c r="H2226" s="17"/>
      <c r="I2226" s="17"/>
    </row>
    <row r="2227" spans="6:9">
      <c r="F2227" s="16"/>
      <c r="G2227" s="17"/>
      <c r="H2227" s="17"/>
      <c r="I2227" s="17"/>
    </row>
    <row r="2228" spans="6:9">
      <c r="F2228" s="16"/>
      <c r="G2228" s="17"/>
      <c r="H2228" s="17"/>
      <c r="I2228" s="17"/>
    </row>
    <row r="2229" spans="6:9">
      <c r="F2229" s="16"/>
      <c r="G2229" s="17"/>
      <c r="H2229" s="17"/>
      <c r="I2229" s="17"/>
    </row>
    <row r="2230" spans="6:9">
      <c r="F2230" s="16"/>
      <c r="G2230" s="17"/>
      <c r="H2230" s="17"/>
      <c r="I2230" s="17"/>
    </row>
    <row r="2231" spans="6:9">
      <c r="F2231" s="16"/>
      <c r="G2231" s="17"/>
      <c r="H2231" s="17"/>
      <c r="I2231" s="17"/>
    </row>
    <row r="2232" spans="6:9">
      <c r="F2232" s="16"/>
      <c r="G2232" s="17"/>
      <c r="H2232" s="17"/>
      <c r="I2232" s="17"/>
    </row>
    <row r="2233" spans="6:9">
      <c r="F2233" s="16"/>
      <c r="G2233" s="17"/>
      <c r="H2233" s="17"/>
      <c r="I2233" s="17"/>
    </row>
    <row r="2234" spans="6:9">
      <c r="F2234" s="16"/>
      <c r="G2234" s="17"/>
      <c r="H2234" s="17"/>
      <c r="I2234" s="17"/>
    </row>
    <row r="2235" spans="6:9">
      <c r="F2235" s="16"/>
      <c r="G2235" s="17"/>
      <c r="H2235" s="17"/>
      <c r="I2235" s="17"/>
    </row>
    <row r="2236" spans="6:9">
      <c r="F2236" s="16"/>
      <c r="G2236" s="17"/>
      <c r="H2236" s="17"/>
      <c r="I2236" s="17"/>
    </row>
    <row r="2237" spans="6:9">
      <c r="F2237" s="16"/>
      <c r="G2237" s="17"/>
      <c r="H2237" s="17"/>
      <c r="I2237" s="17"/>
    </row>
    <row r="2238" spans="6:9">
      <c r="F2238" s="16"/>
      <c r="G2238" s="17"/>
      <c r="H2238" s="17"/>
      <c r="I2238" s="17"/>
    </row>
    <row r="2239" spans="6:9">
      <c r="F2239" s="16"/>
      <c r="G2239" s="17"/>
      <c r="H2239" s="17"/>
      <c r="I2239" s="17"/>
    </row>
    <row r="2240" spans="6:9">
      <c r="F2240" s="16"/>
      <c r="G2240" s="17"/>
      <c r="H2240" s="17"/>
      <c r="I2240" s="17"/>
    </row>
    <row r="2241" spans="6:9">
      <c r="F2241" s="16"/>
      <c r="G2241" s="17"/>
      <c r="H2241" s="17"/>
      <c r="I2241" s="17"/>
    </row>
    <row r="2242" spans="6:9">
      <c r="F2242" s="16"/>
      <c r="G2242" s="17"/>
      <c r="H2242" s="17"/>
      <c r="I2242" s="17"/>
    </row>
    <row r="2243" spans="6:9">
      <c r="F2243" s="16"/>
      <c r="G2243" s="17"/>
      <c r="H2243" s="17"/>
      <c r="I2243" s="17"/>
    </row>
    <row r="2244" spans="6:9">
      <c r="F2244" s="16"/>
      <c r="G2244" s="17"/>
      <c r="H2244" s="17"/>
      <c r="I2244" s="17"/>
    </row>
    <row r="2245" spans="6:9">
      <c r="F2245" s="16"/>
      <c r="G2245" s="17"/>
      <c r="H2245" s="17"/>
      <c r="I2245" s="17"/>
    </row>
    <row r="2246" spans="6:9">
      <c r="F2246" s="16"/>
      <c r="G2246" s="17"/>
      <c r="H2246" s="17"/>
      <c r="I2246" s="17"/>
    </row>
    <row r="2247" spans="6:9">
      <c r="F2247" s="16"/>
      <c r="G2247" s="17"/>
      <c r="H2247" s="17"/>
      <c r="I2247" s="17"/>
    </row>
    <row r="2248" spans="6:9">
      <c r="F2248" s="16"/>
      <c r="G2248" s="17"/>
      <c r="H2248" s="17"/>
      <c r="I2248" s="17"/>
    </row>
    <row r="2249" spans="6:9">
      <c r="F2249" s="16"/>
      <c r="G2249" s="17"/>
      <c r="H2249" s="17"/>
      <c r="I2249" s="17"/>
    </row>
    <row r="2250" spans="6:9">
      <c r="F2250" s="16"/>
      <c r="G2250" s="17"/>
      <c r="H2250" s="17"/>
      <c r="I2250" s="17"/>
    </row>
    <row r="2251" spans="6:9">
      <c r="F2251" s="16"/>
      <c r="G2251" s="17"/>
      <c r="H2251" s="17"/>
      <c r="I2251" s="17"/>
    </row>
    <row r="2252" spans="6:9">
      <c r="F2252" s="16"/>
      <c r="G2252" s="17"/>
      <c r="H2252" s="17"/>
      <c r="I2252" s="17"/>
    </row>
    <row r="2253" spans="6:9">
      <c r="F2253" s="16"/>
      <c r="G2253" s="17"/>
      <c r="H2253" s="17"/>
      <c r="I2253" s="17"/>
    </row>
    <row r="2254" spans="6:9">
      <c r="F2254" s="16"/>
      <c r="G2254" s="17"/>
      <c r="H2254" s="17"/>
      <c r="I2254" s="17"/>
    </row>
    <row r="2255" spans="6:9">
      <c r="F2255" s="16"/>
      <c r="G2255" s="17"/>
      <c r="H2255" s="17"/>
      <c r="I2255" s="17"/>
    </row>
    <row r="2256" spans="6:9">
      <c r="F2256" s="16"/>
      <c r="G2256" s="17"/>
      <c r="H2256" s="17"/>
      <c r="I2256" s="17"/>
    </row>
    <row r="2257" spans="6:9">
      <c r="F2257" s="16"/>
      <c r="G2257" s="17"/>
      <c r="H2257" s="17"/>
      <c r="I2257" s="17"/>
    </row>
    <row r="2258" spans="6:9">
      <c r="F2258" s="16"/>
      <c r="G2258" s="17"/>
      <c r="H2258" s="17"/>
      <c r="I2258" s="17"/>
    </row>
    <row r="2259" spans="6:9">
      <c r="F2259" s="16"/>
      <c r="G2259" s="17"/>
      <c r="H2259" s="17"/>
      <c r="I2259" s="17"/>
    </row>
    <row r="2260" spans="6:9">
      <c r="F2260" s="16"/>
      <c r="G2260" s="17"/>
      <c r="H2260" s="17"/>
      <c r="I2260" s="17"/>
    </row>
    <row r="2261" spans="6:9">
      <c r="F2261" s="16"/>
      <c r="G2261" s="17"/>
      <c r="H2261" s="17"/>
      <c r="I2261" s="17"/>
    </row>
    <row r="2262" spans="6:9">
      <c r="F2262" s="16"/>
      <c r="G2262" s="17"/>
      <c r="H2262" s="17"/>
      <c r="I2262" s="17"/>
    </row>
    <row r="2263" spans="6:9">
      <c r="F2263" s="16"/>
      <c r="G2263" s="17"/>
      <c r="H2263" s="17"/>
      <c r="I2263" s="17"/>
    </row>
    <row r="2264" spans="6:9">
      <c r="F2264" s="16"/>
      <c r="G2264" s="17"/>
      <c r="H2264" s="17"/>
      <c r="I2264" s="17"/>
    </row>
    <row r="2265" spans="6:9">
      <c r="F2265" s="16"/>
      <c r="G2265" s="17"/>
      <c r="H2265" s="17"/>
      <c r="I2265" s="17"/>
    </row>
    <row r="2266" spans="6:9">
      <c r="F2266" s="16"/>
      <c r="G2266" s="17"/>
      <c r="H2266" s="17"/>
      <c r="I2266" s="17"/>
    </row>
    <row r="2267" spans="6:9">
      <c r="F2267" s="16"/>
      <c r="G2267" s="17"/>
      <c r="H2267" s="17"/>
      <c r="I2267" s="17"/>
    </row>
    <row r="2268" spans="6:9">
      <c r="F2268" s="16"/>
      <c r="G2268" s="17"/>
      <c r="H2268" s="17"/>
      <c r="I2268" s="17"/>
    </row>
    <row r="2269" spans="6:9">
      <c r="F2269" s="16"/>
      <c r="G2269" s="17"/>
      <c r="H2269" s="17"/>
      <c r="I2269" s="17"/>
    </row>
    <row r="2270" spans="6:9">
      <c r="F2270" s="16"/>
      <c r="G2270" s="17"/>
      <c r="H2270" s="17"/>
      <c r="I2270" s="17"/>
    </row>
    <row r="2271" spans="6:9">
      <c r="F2271" s="16"/>
      <c r="G2271" s="17"/>
      <c r="H2271" s="17"/>
      <c r="I2271" s="17"/>
    </row>
    <row r="2272" spans="6:9">
      <c r="F2272" s="16"/>
      <c r="G2272" s="17"/>
      <c r="H2272" s="17"/>
      <c r="I2272" s="17"/>
    </row>
    <row r="2273" spans="6:9">
      <c r="F2273" s="16"/>
      <c r="G2273" s="17"/>
      <c r="H2273" s="17"/>
      <c r="I2273" s="17"/>
    </row>
    <row r="2274" spans="6:9">
      <c r="F2274" s="16"/>
      <c r="G2274" s="17"/>
      <c r="H2274" s="17"/>
      <c r="I2274" s="17"/>
    </row>
    <row r="2275" spans="6:9">
      <c r="F2275" s="16"/>
      <c r="G2275" s="17"/>
      <c r="H2275" s="17"/>
      <c r="I2275" s="17"/>
    </row>
    <row r="2276" spans="6:9">
      <c r="F2276" s="16"/>
      <c r="G2276" s="17"/>
      <c r="H2276" s="17"/>
      <c r="I2276" s="17"/>
    </row>
    <row r="2277" spans="6:9">
      <c r="F2277" s="16"/>
      <c r="G2277" s="17"/>
      <c r="H2277" s="17"/>
      <c r="I2277" s="17"/>
    </row>
    <row r="2278" spans="6:9">
      <c r="F2278" s="16"/>
      <c r="G2278" s="17"/>
      <c r="H2278" s="17"/>
      <c r="I2278" s="17"/>
    </row>
    <row r="2279" spans="6:9">
      <c r="F2279" s="16"/>
      <c r="G2279" s="17"/>
      <c r="H2279" s="17"/>
      <c r="I2279" s="17"/>
    </row>
    <row r="2280" spans="6:9">
      <c r="F2280" s="16"/>
      <c r="G2280" s="17"/>
      <c r="H2280" s="17"/>
      <c r="I2280" s="17"/>
    </row>
    <row r="2281" spans="6:9">
      <c r="F2281" s="16"/>
      <c r="G2281" s="17"/>
      <c r="H2281" s="17"/>
      <c r="I2281" s="17"/>
    </row>
    <row r="2282" spans="6:9">
      <c r="F2282" s="16"/>
      <c r="G2282" s="17"/>
      <c r="H2282" s="17"/>
      <c r="I2282" s="17"/>
    </row>
    <row r="2283" spans="6:9">
      <c r="F2283" s="16"/>
      <c r="G2283" s="17"/>
      <c r="H2283" s="17"/>
      <c r="I2283" s="17"/>
    </row>
    <row r="2284" spans="6:9">
      <c r="F2284" s="16"/>
      <c r="G2284" s="17"/>
      <c r="H2284" s="17"/>
      <c r="I2284" s="17"/>
    </row>
    <row r="2285" spans="6:9">
      <c r="F2285" s="16"/>
      <c r="G2285" s="17"/>
      <c r="H2285" s="17"/>
      <c r="I2285" s="17"/>
    </row>
    <row r="2286" spans="6:9">
      <c r="F2286" s="16"/>
      <c r="G2286" s="17"/>
      <c r="H2286" s="17"/>
      <c r="I2286" s="17"/>
    </row>
    <row r="2287" spans="6:9">
      <c r="F2287" s="16"/>
      <c r="G2287" s="17"/>
      <c r="H2287" s="17"/>
      <c r="I2287" s="17"/>
    </row>
    <row r="2288" spans="6:9">
      <c r="F2288" s="16"/>
      <c r="G2288" s="17"/>
      <c r="H2288" s="17"/>
      <c r="I2288" s="17"/>
    </row>
    <row r="2289" spans="6:9">
      <c r="F2289" s="16"/>
      <c r="G2289" s="17"/>
      <c r="H2289" s="17"/>
      <c r="I2289" s="17"/>
    </row>
    <row r="2290" spans="6:9">
      <c r="F2290" s="16"/>
      <c r="G2290" s="17"/>
      <c r="H2290" s="17"/>
      <c r="I2290" s="17"/>
    </row>
    <row r="2291" spans="6:9">
      <c r="F2291" s="16"/>
      <c r="G2291" s="17"/>
      <c r="H2291" s="17"/>
      <c r="I2291" s="17"/>
    </row>
    <row r="2292" spans="6:9">
      <c r="F2292" s="16"/>
      <c r="G2292" s="17"/>
      <c r="H2292" s="17"/>
      <c r="I2292" s="17"/>
    </row>
    <row r="2293" spans="6:9">
      <c r="F2293" s="16"/>
      <c r="G2293" s="17"/>
      <c r="H2293" s="17"/>
      <c r="I2293" s="17"/>
    </row>
    <row r="2294" spans="6:9">
      <c r="F2294" s="16"/>
      <c r="G2294" s="17"/>
      <c r="H2294" s="17"/>
      <c r="I2294" s="17"/>
    </row>
    <row r="2295" spans="6:9">
      <c r="F2295" s="16"/>
      <c r="G2295" s="17"/>
      <c r="H2295" s="17"/>
      <c r="I2295" s="17"/>
    </row>
    <row r="2296" spans="6:9">
      <c r="F2296" s="16"/>
      <c r="G2296" s="17"/>
      <c r="H2296" s="17"/>
      <c r="I2296" s="17"/>
    </row>
    <row r="2297" spans="6:9">
      <c r="F2297" s="16"/>
      <c r="G2297" s="17"/>
      <c r="H2297" s="17"/>
      <c r="I2297" s="17"/>
    </row>
    <row r="2298" spans="6:9">
      <c r="F2298" s="16"/>
      <c r="G2298" s="17"/>
      <c r="H2298" s="17"/>
      <c r="I2298" s="17"/>
    </row>
    <row r="2299" spans="6:9">
      <c r="F2299" s="16"/>
      <c r="G2299" s="17"/>
      <c r="H2299" s="17"/>
      <c r="I2299" s="17"/>
    </row>
    <row r="2300" spans="6:9">
      <c r="F2300" s="16"/>
      <c r="G2300" s="17"/>
      <c r="H2300" s="17"/>
      <c r="I2300" s="17"/>
    </row>
    <row r="2301" spans="6:9">
      <c r="F2301" s="16"/>
      <c r="G2301" s="17"/>
      <c r="H2301" s="17"/>
      <c r="I2301" s="17"/>
    </row>
    <row r="2302" spans="6:9">
      <c r="F2302" s="16"/>
      <c r="G2302" s="17"/>
      <c r="H2302" s="17"/>
      <c r="I2302" s="17"/>
    </row>
    <row r="2303" spans="6:9">
      <c r="F2303" s="16"/>
      <c r="G2303" s="17"/>
      <c r="H2303" s="17"/>
      <c r="I2303" s="17"/>
    </row>
    <row r="2304" spans="6:9">
      <c r="F2304" s="16"/>
      <c r="G2304" s="17"/>
      <c r="H2304" s="17"/>
      <c r="I2304" s="17"/>
    </row>
    <row r="2305" spans="6:9">
      <c r="F2305" s="16"/>
      <c r="G2305" s="17"/>
      <c r="H2305" s="17"/>
      <c r="I2305" s="17"/>
    </row>
    <row r="2306" spans="6:9">
      <c r="F2306" s="16"/>
      <c r="G2306" s="17"/>
      <c r="H2306" s="17"/>
      <c r="I2306" s="17"/>
    </row>
    <row r="2307" spans="6:9">
      <c r="F2307" s="16"/>
      <c r="G2307" s="17"/>
      <c r="H2307" s="17"/>
      <c r="I2307" s="17"/>
    </row>
    <row r="2308" spans="6:9">
      <c r="F2308" s="16"/>
      <c r="G2308" s="17"/>
      <c r="H2308" s="17"/>
      <c r="I2308" s="17"/>
    </row>
    <row r="2309" spans="6:9">
      <c r="F2309" s="16"/>
      <c r="G2309" s="17"/>
      <c r="H2309" s="17"/>
      <c r="I2309" s="17"/>
    </row>
    <row r="2310" spans="6:9">
      <c r="F2310" s="16"/>
      <c r="G2310" s="17"/>
      <c r="H2310" s="17"/>
      <c r="I2310" s="17"/>
    </row>
    <row r="2311" spans="6:9">
      <c r="F2311" s="16"/>
      <c r="G2311" s="17"/>
      <c r="H2311" s="17"/>
      <c r="I2311" s="17"/>
    </row>
    <row r="2312" spans="6:9">
      <c r="F2312" s="16"/>
      <c r="G2312" s="17"/>
      <c r="H2312" s="17"/>
      <c r="I2312" s="17"/>
    </row>
    <row r="2313" spans="6:9">
      <c r="F2313" s="16"/>
      <c r="G2313" s="17"/>
      <c r="H2313" s="17"/>
      <c r="I2313" s="17"/>
    </row>
    <row r="2314" spans="6:9">
      <c r="F2314" s="16"/>
      <c r="G2314" s="17"/>
      <c r="H2314" s="17"/>
      <c r="I2314" s="17"/>
    </row>
    <row r="2315" spans="6:9">
      <c r="F2315" s="16"/>
      <c r="G2315" s="17"/>
      <c r="H2315" s="17"/>
      <c r="I2315" s="17"/>
    </row>
    <row r="2316" spans="6:9">
      <c r="F2316" s="16"/>
      <c r="G2316" s="17"/>
      <c r="H2316" s="17"/>
      <c r="I2316" s="17"/>
    </row>
    <row r="2317" spans="6:9">
      <c r="F2317" s="16"/>
      <c r="G2317" s="17"/>
      <c r="H2317" s="17"/>
      <c r="I2317" s="17"/>
    </row>
    <row r="2318" spans="6:9">
      <c r="F2318" s="16"/>
      <c r="G2318" s="17"/>
      <c r="H2318" s="17"/>
      <c r="I2318" s="17"/>
    </row>
    <row r="2319" spans="6:9">
      <c r="F2319" s="16"/>
      <c r="G2319" s="17"/>
      <c r="H2319" s="17"/>
      <c r="I2319" s="17"/>
    </row>
    <row r="2320" spans="6:9">
      <c r="F2320" s="16"/>
      <c r="G2320" s="17"/>
      <c r="H2320" s="17"/>
      <c r="I2320" s="17"/>
    </row>
    <row r="2321" spans="6:9">
      <c r="F2321" s="16"/>
      <c r="G2321" s="17"/>
      <c r="H2321" s="17"/>
      <c r="I2321" s="17"/>
    </row>
    <row r="2322" spans="6:9">
      <c r="F2322" s="16"/>
      <c r="G2322" s="17"/>
      <c r="H2322" s="17"/>
      <c r="I2322" s="17"/>
    </row>
    <row r="2323" spans="6:9">
      <c r="F2323" s="16"/>
      <c r="G2323" s="17"/>
      <c r="H2323" s="17"/>
      <c r="I2323" s="17"/>
    </row>
    <row r="2324" spans="6:9">
      <c r="F2324" s="16"/>
      <c r="G2324" s="17"/>
      <c r="H2324" s="17"/>
      <c r="I2324" s="17"/>
    </row>
    <row r="2325" spans="6:9">
      <c r="F2325" s="16"/>
      <c r="G2325" s="17"/>
      <c r="H2325" s="17"/>
      <c r="I2325" s="17"/>
    </row>
    <row r="2326" spans="6:9">
      <c r="F2326" s="16"/>
      <c r="G2326" s="17"/>
      <c r="H2326" s="17"/>
      <c r="I2326" s="17"/>
    </row>
    <row r="2327" spans="6:9">
      <c r="F2327" s="16"/>
      <c r="G2327" s="17"/>
      <c r="H2327" s="17"/>
      <c r="I2327" s="17"/>
    </row>
    <row r="2328" spans="6:9">
      <c r="F2328" s="16"/>
      <c r="G2328" s="17"/>
      <c r="H2328" s="17"/>
      <c r="I2328" s="17"/>
    </row>
    <row r="2329" spans="6:9">
      <c r="F2329" s="16"/>
      <c r="G2329" s="17"/>
      <c r="H2329" s="17"/>
      <c r="I2329" s="17"/>
    </row>
    <row r="2330" spans="6:9">
      <c r="F2330" s="16"/>
      <c r="G2330" s="17"/>
      <c r="H2330" s="17"/>
      <c r="I2330" s="17"/>
    </row>
    <row r="2331" spans="6:9">
      <c r="F2331" s="16"/>
      <c r="G2331" s="17"/>
      <c r="H2331" s="17"/>
      <c r="I2331" s="17"/>
    </row>
    <row r="2332" spans="6:9">
      <c r="F2332" s="16"/>
      <c r="G2332" s="17"/>
      <c r="H2332" s="17"/>
      <c r="I2332" s="17"/>
    </row>
    <row r="2333" spans="6:9">
      <c r="F2333" s="16"/>
      <c r="G2333" s="17"/>
      <c r="H2333" s="17"/>
      <c r="I2333" s="17"/>
    </row>
    <row r="2334" spans="6:9">
      <c r="F2334" s="16"/>
      <c r="G2334" s="17"/>
      <c r="H2334" s="17"/>
      <c r="I2334" s="17"/>
    </row>
    <row r="2335" spans="6:9">
      <c r="F2335" s="16"/>
      <c r="G2335" s="17"/>
      <c r="H2335" s="17"/>
      <c r="I2335" s="17"/>
    </row>
    <row r="2336" spans="6:9">
      <c r="F2336" s="16"/>
      <c r="G2336" s="17"/>
      <c r="H2336" s="17"/>
      <c r="I2336" s="17"/>
    </row>
    <row r="2337" spans="6:9">
      <c r="F2337" s="16"/>
      <c r="G2337" s="17"/>
      <c r="H2337" s="17"/>
      <c r="I2337" s="17"/>
    </row>
    <row r="2338" spans="6:9">
      <c r="F2338" s="16"/>
      <c r="G2338" s="17"/>
      <c r="H2338" s="17"/>
      <c r="I2338" s="17"/>
    </row>
    <row r="2339" spans="6:9">
      <c r="F2339" s="16"/>
      <c r="G2339" s="17"/>
      <c r="H2339" s="17"/>
      <c r="I2339" s="17"/>
    </row>
    <row r="2340" spans="6:9">
      <c r="F2340" s="16"/>
      <c r="G2340" s="17"/>
      <c r="H2340" s="17"/>
      <c r="I2340" s="17"/>
    </row>
    <row r="2341" spans="6:9">
      <c r="F2341" s="16"/>
      <c r="G2341" s="17"/>
      <c r="H2341" s="17"/>
      <c r="I2341" s="17"/>
    </row>
    <row r="2342" spans="6:9">
      <c r="F2342" s="16"/>
      <c r="G2342" s="17"/>
      <c r="H2342" s="17"/>
      <c r="I2342" s="17"/>
    </row>
    <row r="2343" spans="6:9">
      <c r="F2343" s="16"/>
      <c r="G2343" s="17"/>
      <c r="H2343" s="17"/>
      <c r="I2343" s="17"/>
    </row>
    <row r="2344" spans="6:9">
      <c r="F2344" s="16"/>
      <c r="G2344" s="17"/>
      <c r="H2344" s="17"/>
      <c r="I2344" s="17"/>
    </row>
    <row r="2345" spans="6:9">
      <c r="F2345" s="16"/>
      <c r="G2345" s="17"/>
      <c r="H2345" s="17"/>
      <c r="I2345" s="17"/>
    </row>
    <row r="2346" spans="6:9">
      <c r="F2346" s="16"/>
      <c r="G2346" s="17"/>
      <c r="H2346" s="17"/>
      <c r="I2346" s="17"/>
    </row>
    <row r="2347" spans="6:9">
      <c r="F2347" s="16"/>
      <c r="G2347" s="17"/>
      <c r="H2347" s="17"/>
      <c r="I2347" s="17"/>
    </row>
    <row r="2348" spans="6:9">
      <c r="F2348" s="16"/>
      <c r="G2348" s="17"/>
      <c r="H2348" s="17"/>
      <c r="I2348" s="17"/>
    </row>
    <row r="2349" spans="6:9">
      <c r="F2349" s="16"/>
      <c r="G2349" s="17"/>
      <c r="H2349" s="17"/>
      <c r="I2349" s="17"/>
    </row>
    <row r="2350" spans="6:9">
      <c r="F2350" s="16"/>
      <c r="G2350" s="17"/>
      <c r="H2350" s="17"/>
      <c r="I2350" s="17"/>
    </row>
    <row r="2351" spans="6:9">
      <c r="F2351" s="16"/>
      <c r="G2351" s="17"/>
      <c r="H2351" s="17"/>
      <c r="I2351" s="17"/>
    </row>
    <row r="2352" spans="6:9">
      <c r="F2352" s="16"/>
      <c r="G2352" s="17"/>
      <c r="H2352" s="17"/>
      <c r="I2352" s="17"/>
    </row>
    <row r="2353" spans="6:9">
      <c r="F2353" s="16"/>
      <c r="G2353" s="17"/>
      <c r="H2353" s="17"/>
      <c r="I2353" s="17"/>
    </row>
    <row r="2354" spans="6:9">
      <c r="F2354" s="16"/>
      <c r="G2354" s="17"/>
      <c r="H2354" s="17"/>
      <c r="I2354" s="17"/>
    </row>
    <row r="2355" spans="6:9">
      <c r="F2355" s="16"/>
      <c r="G2355" s="17"/>
      <c r="H2355" s="17"/>
      <c r="I2355" s="17"/>
    </row>
    <row r="2356" spans="6:9">
      <c r="F2356" s="16"/>
      <c r="G2356" s="17"/>
      <c r="H2356" s="17"/>
      <c r="I2356" s="17"/>
    </row>
    <row r="2357" spans="6:9">
      <c r="F2357" s="16"/>
      <c r="G2357" s="17"/>
      <c r="H2357" s="17"/>
      <c r="I2357" s="17"/>
    </row>
    <row r="2358" spans="6:9">
      <c r="F2358" s="16"/>
      <c r="G2358" s="17"/>
      <c r="H2358" s="17"/>
      <c r="I2358" s="17"/>
    </row>
    <row r="2359" spans="6:9">
      <c r="F2359" s="16"/>
      <c r="G2359" s="17"/>
      <c r="H2359" s="17"/>
      <c r="I2359" s="17"/>
    </row>
    <row r="2360" spans="6:9">
      <c r="F2360" s="16"/>
      <c r="G2360" s="17"/>
      <c r="H2360" s="17"/>
      <c r="I2360" s="17"/>
    </row>
    <row r="2361" spans="6:9">
      <c r="F2361" s="16"/>
      <c r="G2361" s="17"/>
      <c r="H2361" s="17"/>
      <c r="I2361" s="17"/>
    </row>
    <row r="2362" spans="6:9">
      <c r="F2362" s="16"/>
      <c r="G2362" s="17"/>
      <c r="H2362" s="17"/>
      <c r="I2362" s="17"/>
    </row>
    <row r="2363" spans="6:9">
      <c r="F2363" s="16"/>
      <c r="G2363" s="17"/>
      <c r="H2363" s="17"/>
      <c r="I2363" s="17"/>
    </row>
    <row r="2364" spans="6:9">
      <c r="F2364" s="16"/>
      <c r="G2364" s="17"/>
      <c r="H2364" s="17"/>
      <c r="I2364" s="17"/>
    </row>
    <row r="2365" spans="6:9">
      <c r="F2365" s="16"/>
      <c r="G2365" s="17"/>
      <c r="H2365" s="17"/>
      <c r="I2365" s="17"/>
    </row>
    <row r="2366" spans="6:9">
      <c r="F2366" s="16"/>
      <c r="G2366" s="17"/>
      <c r="H2366" s="17"/>
      <c r="I2366" s="17"/>
    </row>
    <row r="2367" spans="6:9">
      <c r="F2367" s="16"/>
      <c r="G2367" s="17"/>
      <c r="H2367" s="17"/>
      <c r="I2367" s="17"/>
    </row>
    <row r="2368" spans="6:9">
      <c r="F2368" s="16"/>
      <c r="G2368" s="17"/>
      <c r="H2368" s="17"/>
      <c r="I2368" s="17"/>
    </row>
    <row r="2369" spans="6:9">
      <c r="F2369" s="16"/>
      <c r="G2369" s="17"/>
      <c r="H2369" s="17"/>
      <c r="I2369" s="17"/>
    </row>
    <row r="2370" spans="6:9">
      <c r="F2370" s="16"/>
      <c r="G2370" s="17"/>
      <c r="H2370" s="17"/>
      <c r="I2370" s="17"/>
    </row>
    <row r="2371" spans="6:9">
      <c r="F2371" s="16"/>
      <c r="G2371" s="17"/>
      <c r="H2371" s="17"/>
      <c r="I2371" s="17"/>
    </row>
    <row r="2372" spans="6:9">
      <c r="F2372" s="16"/>
      <c r="G2372" s="17"/>
      <c r="H2372" s="17"/>
      <c r="I2372" s="17"/>
    </row>
    <row r="2373" spans="6:9">
      <c r="F2373" s="16"/>
      <c r="G2373" s="17"/>
      <c r="H2373" s="17"/>
      <c r="I2373" s="17"/>
    </row>
    <row r="2374" spans="6:9">
      <c r="F2374" s="16"/>
      <c r="G2374" s="17"/>
      <c r="H2374" s="17"/>
      <c r="I2374" s="17"/>
    </row>
    <row r="2375" spans="6:9">
      <c r="F2375" s="16"/>
      <c r="G2375" s="17"/>
      <c r="H2375" s="17"/>
      <c r="I2375" s="17"/>
    </row>
    <row r="2376" spans="6:9">
      <c r="F2376" s="16"/>
      <c r="G2376" s="17"/>
      <c r="H2376" s="17"/>
      <c r="I2376" s="17"/>
    </row>
    <row r="2377" spans="6:9">
      <c r="F2377" s="16"/>
      <c r="G2377" s="17"/>
      <c r="H2377" s="17"/>
      <c r="I2377" s="17"/>
    </row>
    <row r="2378" spans="6:9">
      <c r="F2378" s="16"/>
      <c r="G2378" s="17"/>
      <c r="H2378" s="17"/>
      <c r="I2378" s="17"/>
    </row>
    <row r="2379" spans="6:9">
      <c r="F2379" s="16"/>
      <c r="G2379" s="17"/>
      <c r="H2379" s="17"/>
      <c r="I2379" s="17"/>
    </row>
    <row r="2380" spans="6:9">
      <c r="F2380" s="16"/>
      <c r="G2380" s="17"/>
      <c r="H2380" s="17"/>
      <c r="I2380" s="17"/>
    </row>
    <row r="2381" spans="6:9">
      <c r="F2381" s="16"/>
      <c r="G2381" s="17"/>
      <c r="H2381" s="17"/>
      <c r="I2381" s="17"/>
    </row>
    <row r="2382" spans="6:9">
      <c r="F2382" s="16"/>
      <c r="G2382" s="17"/>
      <c r="H2382" s="17"/>
      <c r="I2382" s="17"/>
    </row>
    <row r="2383" spans="6:9">
      <c r="F2383" s="16"/>
      <c r="G2383" s="17"/>
      <c r="H2383" s="17"/>
      <c r="I2383" s="17"/>
    </row>
    <row r="2384" spans="6:9">
      <c r="F2384" s="16"/>
      <c r="G2384" s="17"/>
      <c r="H2384" s="17"/>
      <c r="I2384" s="17"/>
    </row>
    <row r="2385" spans="6:9">
      <c r="F2385" s="16"/>
      <c r="G2385" s="17"/>
      <c r="H2385" s="17"/>
      <c r="I2385" s="17"/>
    </row>
    <row r="2386" spans="6:9">
      <c r="F2386" s="16"/>
      <c r="G2386" s="17"/>
      <c r="H2386" s="17"/>
      <c r="I2386" s="17"/>
    </row>
    <row r="2387" spans="6:9">
      <c r="F2387" s="16"/>
      <c r="G2387" s="17"/>
      <c r="H2387" s="17"/>
      <c r="I2387" s="17"/>
    </row>
    <row r="2388" spans="6:9">
      <c r="F2388" s="16"/>
      <c r="G2388" s="17"/>
      <c r="H2388" s="17"/>
      <c r="I2388" s="17"/>
    </row>
    <row r="2389" spans="6:9">
      <c r="F2389" s="16"/>
      <c r="G2389" s="17"/>
      <c r="H2389" s="17"/>
      <c r="I2389" s="17"/>
    </row>
    <row r="2390" spans="6:9">
      <c r="F2390" s="16"/>
      <c r="G2390" s="17"/>
      <c r="H2390" s="17"/>
      <c r="I2390" s="17"/>
    </row>
    <row r="2391" spans="6:9">
      <c r="F2391" s="16"/>
      <c r="G2391" s="17"/>
      <c r="H2391" s="17"/>
      <c r="I2391" s="17"/>
    </row>
    <row r="2392" spans="6:9">
      <c r="F2392" s="16"/>
      <c r="G2392" s="17"/>
      <c r="H2392" s="17"/>
      <c r="I2392" s="17"/>
    </row>
    <row r="2393" spans="6:9">
      <c r="F2393" s="16"/>
      <c r="G2393" s="17"/>
      <c r="H2393" s="17"/>
      <c r="I2393" s="17"/>
    </row>
    <row r="2394" spans="6:9">
      <c r="F2394" s="16"/>
      <c r="G2394" s="17"/>
      <c r="H2394" s="17"/>
      <c r="I2394" s="17"/>
    </row>
    <row r="2395" spans="6:9">
      <c r="F2395" s="16"/>
      <c r="G2395" s="17"/>
      <c r="H2395" s="17"/>
      <c r="I2395" s="17"/>
    </row>
    <row r="2396" spans="6:9">
      <c r="F2396" s="16"/>
      <c r="G2396" s="17"/>
      <c r="H2396" s="17"/>
      <c r="I2396" s="17"/>
    </row>
    <row r="2397" spans="6:9">
      <c r="F2397" s="16"/>
      <c r="G2397" s="17"/>
      <c r="H2397" s="17"/>
      <c r="I2397" s="17"/>
    </row>
    <row r="2398" spans="6:9">
      <c r="F2398" s="16"/>
      <c r="G2398" s="17"/>
      <c r="H2398" s="17"/>
      <c r="I2398" s="17"/>
    </row>
    <row r="2399" spans="6:9">
      <c r="F2399" s="16"/>
      <c r="G2399" s="17"/>
      <c r="H2399" s="17"/>
      <c r="I2399" s="17"/>
    </row>
    <row r="2400" spans="6:9">
      <c r="F2400" s="16"/>
      <c r="G2400" s="17"/>
      <c r="H2400" s="17"/>
      <c r="I2400" s="17"/>
    </row>
    <row r="2401" spans="6:9">
      <c r="F2401" s="16"/>
      <c r="G2401" s="17"/>
      <c r="H2401" s="17"/>
      <c r="I2401" s="17"/>
    </row>
    <row r="2402" spans="6:9">
      <c r="F2402" s="16"/>
      <c r="G2402" s="17"/>
      <c r="H2402" s="17"/>
      <c r="I2402" s="17"/>
    </row>
    <row r="2403" spans="6:9">
      <c r="F2403" s="16"/>
      <c r="G2403" s="17"/>
      <c r="H2403" s="17"/>
      <c r="I2403" s="17"/>
    </row>
    <row r="2404" spans="6:9">
      <c r="F2404" s="16"/>
      <c r="G2404" s="17"/>
      <c r="H2404" s="17"/>
      <c r="I2404" s="17"/>
    </row>
    <row r="2405" spans="6:9">
      <c r="F2405" s="16"/>
      <c r="G2405" s="17"/>
      <c r="H2405" s="17"/>
      <c r="I2405" s="17"/>
    </row>
    <row r="2406" spans="6:9">
      <c r="F2406" s="16"/>
      <c r="G2406" s="17"/>
      <c r="H2406" s="17"/>
      <c r="I2406" s="17"/>
    </row>
    <row r="2407" spans="6:9">
      <c r="F2407" s="16"/>
      <c r="G2407" s="17"/>
      <c r="H2407" s="17"/>
      <c r="I2407" s="17"/>
    </row>
    <row r="2408" spans="6:9">
      <c r="F2408" s="16"/>
      <c r="G2408" s="17"/>
      <c r="H2408" s="17"/>
      <c r="I2408" s="17"/>
    </row>
    <row r="2409" spans="6:9">
      <c r="F2409" s="16"/>
      <c r="G2409" s="17"/>
      <c r="H2409" s="17"/>
      <c r="I2409" s="17"/>
    </row>
    <row r="2410" spans="6:9">
      <c r="F2410" s="16"/>
      <c r="G2410" s="17"/>
      <c r="H2410" s="17"/>
      <c r="I2410" s="17"/>
    </row>
    <row r="2411" spans="6:9">
      <c r="F2411" s="16"/>
      <c r="G2411" s="17"/>
      <c r="H2411" s="17"/>
      <c r="I2411" s="17"/>
    </row>
    <row r="2412" spans="6:9">
      <c r="F2412" s="16"/>
      <c r="G2412" s="17"/>
      <c r="H2412" s="17"/>
      <c r="I2412" s="17"/>
    </row>
    <row r="2413" spans="6:9">
      <c r="F2413" s="16"/>
      <c r="G2413" s="17"/>
      <c r="H2413" s="17"/>
      <c r="I2413" s="17"/>
    </row>
    <row r="2414" spans="6:9">
      <c r="F2414" s="16"/>
      <c r="G2414" s="17"/>
      <c r="H2414" s="17"/>
      <c r="I2414" s="17"/>
    </row>
    <row r="2415" spans="6:9">
      <c r="F2415" s="16"/>
      <c r="G2415" s="17"/>
      <c r="H2415" s="17"/>
      <c r="I2415" s="17"/>
    </row>
    <row r="2416" spans="6:9">
      <c r="F2416" s="16"/>
      <c r="G2416" s="17"/>
      <c r="H2416" s="17"/>
      <c r="I2416" s="17"/>
    </row>
    <row r="2417" spans="6:9">
      <c r="F2417" s="16"/>
      <c r="G2417" s="17"/>
      <c r="H2417" s="17"/>
      <c r="I2417" s="17"/>
    </row>
    <row r="2418" spans="6:9">
      <c r="F2418" s="16"/>
      <c r="G2418" s="17"/>
      <c r="H2418" s="17"/>
      <c r="I2418" s="17"/>
    </row>
    <row r="2419" spans="6:9">
      <c r="F2419" s="16"/>
      <c r="G2419" s="17"/>
      <c r="H2419" s="17"/>
      <c r="I2419" s="17"/>
    </row>
    <row r="2420" spans="6:9">
      <c r="F2420" s="16"/>
      <c r="G2420" s="17"/>
      <c r="H2420" s="17"/>
      <c r="I2420" s="17"/>
    </row>
    <row r="2421" spans="6:9">
      <c r="F2421" s="16"/>
      <c r="G2421" s="17"/>
      <c r="H2421" s="17"/>
      <c r="I2421" s="17"/>
    </row>
    <row r="2422" spans="6:9">
      <c r="F2422" s="16"/>
      <c r="G2422" s="17"/>
      <c r="H2422" s="17"/>
      <c r="I2422" s="17"/>
    </row>
    <row r="2423" spans="6:9">
      <c r="F2423" s="16"/>
      <c r="G2423" s="17"/>
      <c r="H2423" s="17"/>
      <c r="I2423" s="17"/>
    </row>
    <row r="2424" spans="6:9">
      <c r="F2424" s="16"/>
      <c r="G2424" s="17"/>
      <c r="H2424" s="17"/>
      <c r="I2424" s="17"/>
    </row>
    <row r="2425" spans="6:9">
      <c r="F2425" s="16"/>
      <c r="G2425" s="17"/>
      <c r="H2425" s="17"/>
      <c r="I2425" s="17"/>
    </row>
    <row r="2426" spans="6:9">
      <c r="F2426" s="16"/>
      <c r="G2426" s="17"/>
      <c r="H2426" s="17"/>
      <c r="I2426" s="17"/>
    </row>
    <row r="2427" spans="6:9">
      <c r="F2427" s="16"/>
      <c r="G2427" s="17"/>
      <c r="H2427" s="17"/>
      <c r="I2427" s="17"/>
    </row>
    <row r="2428" spans="6:9">
      <c r="F2428" s="16"/>
      <c r="G2428" s="17"/>
      <c r="H2428" s="17"/>
      <c r="I2428" s="17"/>
    </row>
    <row r="2429" spans="6:9">
      <c r="F2429" s="16"/>
      <c r="G2429" s="17"/>
      <c r="H2429" s="17"/>
      <c r="I2429" s="17"/>
    </row>
    <row r="2430" spans="6:9">
      <c r="F2430" s="16"/>
      <c r="G2430" s="17"/>
      <c r="H2430" s="17"/>
      <c r="I2430" s="17"/>
    </row>
    <row r="2431" spans="6:9">
      <c r="F2431" s="16"/>
      <c r="G2431" s="17"/>
      <c r="H2431" s="17"/>
      <c r="I2431" s="17"/>
    </row>
    <row r="2432" spans="6:9">
      <c r="F2432" s="16"/>
      <c r="G2432" s="17"/>
      <c r="H2432" s="17"/>
      <c r="I2432" s="17"/>
    </row>
    <row r="2433" spans="6:9">
      <c r="F2433" s="16"/>
      <c r="G2433" s="17"/>
      <c r="H2433" s="17"/>
      <c r="I2433" s="17"/>
    </row>
    <row r="2434" spans="6:9">
      <c r="F2434" s="16"/>
      <c r="G2434" s="17"/>
      <c r="H2434" s="17"/>
      <c r="I2434" s="17"/>
    </row>
    <row r="2435" spans="6:9">
      <c r="F2435" s="16"/>
      <c r="G2435" s="17"/>
      <c r="H2435" s="17"/>
      <c r="I2435" s="17"/>
    </row>
    <row r="2436" spans="6:9">
      <c r="F2436" s="16"/>
      <c r="G2436" s="17"/>
      <c r="H2436" s="17"/>
      <c r="I2436" s="17"/>
    </row>
    <row r="2437" spans="6:9">
      <c r="F2437" s="16"/>
      <c r="G2437" s="17"/>
      <c r="H2437" s="17"/>
      <c r="I2437" s="17"/>
    </row>
    <row r="2438" spans="6:9">
      <c r="F2438" s="16"/>
      <c r="G2438" s="17"/>
      <c r="H2438" s="17"/>
      <c r="I2438" s="17"/>
    </row>
    <row r="2439" spans="6:9">
      <c r="F2439" s="16"/>
      <c r="G2439" s="17"/>
      <c r="H2439" s="17"/>
      <c r="I2439" s="17"/>
    </row>
    <row r="2440" spans="6:9">
      <c r="F2440" s="16"/>
      <c r="G2440" s="17"/>
      <c r="H2440" s="17"/>
      <c r="I2440" s="17"/>
    </row>
    <row r="2441" spans="6:9">
      <c r="F2441" s="16"/>
      <c r="G2441" s="17"/>
      <c r="H2441" s="17"/>
      <c r="I2441" s="17"/>
    </row>
    <row r="2442" spans="6:9">
      <c r="F2442" s="16"/>
      <c r="G2442" s="17"/>
      <c r="H2442" s="17"/>
      <c r="I2442" s="17"/>
    </row>
    <row r="2443" spans="6:9">
      <c r="F2443" s="16"/>
      <c r="G2443" s="17"/>
      <c r="H2443" s="17"/>
      <c r="I2443" s="17"/>
    </row>
    <row r="2444" spans="6:9">
      <c r="F2444" s="16"/>
      <c r="G2444" s="17"/>
      <c r="H2444" s="17"/>
      <c r="I2444" s="17"/>
    </row>
    <row r="2445" spans="6:9">
      <c r="F2445" s="16"/>
      <c r="G2445" s="17"/>
      <c r="H2445" s="17"/>
      <c r="I2445" s="17"/>
    </row>
    <row r="2446" spans="6:9">
      <c r="F2446" s="16"/>
      <c r="G2446" s="17"/>
      <c r="H2446" s="17"/>
      <c r="I2446" s="17"/>
    </row>
    <row r="2447" spans="6:9">
      <c r="F2447" s="16"/>
      <c r="G2447" s="17"/>
      <c r="H2447" s="17"/>
      <c r="I2447" s="17"/>
    </row>
    <row r="2448" spans="6:9">
      <c r="F2448" s="16"/>
      <c r="G2448" s="17"/>
      <c r="H2448" s="17"/>
      <c r="I2448" s="17"/>
    </row>
    <row r="2449" spans="6:9">
      <c r="F2449" s="16"/>
      <c r="G2449" s="17"/>
      <c r="H2449" s="17"/>
      <c r="I2449" s="17"/>
    </row>
    <row r="2450" spans="6:9">
      <c r="F2450" s="16"/>
      <c r="G2450" s="17"/>
      <c r="H2450" s="17"/>
      <c r="I2450" s="17"/>
    </row>
    <row r="2451" spans="6:9">
      <c r="F2451" s="16"/>
      <c r="G2451" s="17"/>
      <c r="H2451" s="17"/>
      <c r="I2451" s="17"/>
    </row>
    <row r="2452" spans="6:9">
      <c r="F2452" s="16"/>
      <c r="G2452" s="17"/>
      <c r="H2452" s="17"/>
      <c r="I2452" s="17"/>
    </row>
    <row r="2453" spans="6:9">
      <c r="F2453" s="16"/>
      <c r="G2453" s="17"/>
      <c r="H2453" s="17"/>
      <c r="I2453" s="17"/>
    </row>
    <row r="2454" spans="6:9">
      <c r="F2454" s="16"/>
      <c r="G2454" s="17"/>
      <c r="H2454" s="17"/>
      <c r="I2454" s="17"/>
    </row>
    <row r="2455" spans="6:9">
      <c r="F2455" s="16"/>
      <c r="G2455" s="17"/>
      <c r="H2455" s="17"/>
      <c r="I2455" s="17"/>
    </row>
    <row r="2456" spans="6:9">
      <c r="F2456" s="16"/>
      <c r="G2456" s="17"/>
      <c r="H2456" s="17"/>
      <c r="I2456" s="17"/>
    </row>
    <row r="2457" spans="6:9">
      <c r="F2457" s="16"/>
      <c r="G2457" s="17"/>
      <c r="H2457" s="17"/>
      <c r="I2457" s="17"/>
    </row>
    <row r="2458" spans="6:9">
      <c r="F2458" s="16"/>
      <c r="G2458" s="17"/>
      <c r="H2458" s="17"/>
      <c r="I2458" s="17"/>
    </row>
    <row r="2459" spans="6:9">
      <c r="F2459" s="16"/>
      <c r="G2459" s="17"/>
      <c r="H2459" s="17"/>
      <c r="I2459" s="17"/>
    </row>
    <row r="2460" spans="6:9">
      <c r="F2460" s="16"/>
      <c r="G2460" s="17"/>
      <c r="H2460" s="17"/>
      <c r="I2460" s="17"/>
    </row>
    <row r="2461" spans="6:9">
      <c r="F2461" s="16"/>
      <c r="G2461" s="17"/>
      <c r="H2461" s="17"/>
      <c r="I2461" s="17"/>
    </row>
    <row r="2462" spans="6:9">
      <c r="F2462" s="16"/>
      <c r="G2462" s="17"/>
      <c r="H2462" s="17"/>
      <c r="I2462" s="17"/>
    </row>
    <row r="2463" spans="6:9">
      <c r="F2463" s="16"/>
      <c r="G2463" s="17"/>
      <c r="H2463" s="17"/>
      <c r="I2463" s="17"/>
    </row>
    <row r="2464" spans="6:9">
      <c r="F2464" s="16"/>
      <c r="G2464" s="17"/>
      <c r="H2464" s="17"/>
      <c r="I2464" s="17"/>
    </row>
    <row r="2465" spans="6:9">
      <c r="F2465" s="16"/>
      <c r="G2465" s="17"/>
      <c r="H2465" s="17"/>
      <c r="I2465" s="17"/>
    </row>
    <row r="2466" spans="6:9">
      <c r="F2466" s="16"/>
      <c r="G2466" s="17"/>
      <c r="H2466" s="17"/>
      <c r="I2466" s="17"/>
    </row>
    <row r="2467" spans="6:9">
      <c r="F2467" s="16"/>
      <c r="G2467" s="17"/>
      <c r="H2467" s="17"/>
      <c r="I2467" s="17"/>
    </row>
    <row r="2468" spans="6:9">
      <c r="F2468" s="16"/>
      <c r="G2468" s="17"/>
      <c r="H2468" s="17"/>
      <c r="I2468" s="17"/>
    </row>
    <row r="2469" spans="6:9">
      <c r="F2469" s="16"/>
      <c r="G2469" s="17"/>
      <c r="H2469" s="17"/>
      <c r="I2469" s="17"/>
    </row>
    <row r="2470" spans="6:9">
      <c r="F2470" s="16"/>
      <c r="G2470" s="17"/>
      <c r="H2470" s="17"/>
      <c r="I2470" s="17"/>
    </row>
    <row r="2471" spans="6:9">
      <c r="F2471" s="16"/>
      <c r="G2471" s="17"/>
      <c r="H2471" s="17"/>
      <c r="I2471" s="17"/>
    </row>
    <row r="2472" spans="6:9">
      <c r="F2472" s="16"/>
      <c r="G2472" s="17"/>
      <c r="H2472" s="17"/>
      <c r="I2472" s="17"/>
    </row>
    <row r="2473" spans="6:9">
      <c r="F2473" s="16"/>
      <c r="G2473" s="17"/>
      <c r="H2473" s="17"/>
      <c r="I2473" s="17"/>
    </row>
    <row r="2474" spans="6:9">
      <c r="F2474" s="16"/>
      <c r="G2474" s="17"/>
      <c r="H2474" s="17"/>
      <c r="I2474" s="17"/>
    </row>
    <row r="2475" spans="6:9">
      <c r="F2475" s="16"/>
      <c r="G2475" s="17"/>
      <c r="H2475" s="17"/>
      <c r="I2475" s="17"/>
    </row>
    <row r="2476" spans="6:9">
      <c r="F2476" s="16"/>
      <c r="G2476" s="17"/>
      <c r="H2476" s="17"/>
      <c r="I2476" s="17"/>
    </row>
    <row r="2477" spans="6:9">
      <c r="F2477" s="16"/>
      <c r="G2477" s="17"/>
      <c r="H2477" s="17"/>
      <c r="I2477" s="17"/>
    </row>
    <row r="2478" spans="6:9">
      <c r="F2478" s="16"/>
      <c r="G2478" s="17"/>
      <c r="H2478" s="17"/>
      <c r="I2478" s="17"/>
    </row>
    <row r="2479" spans="6:9">
      <c r="F2479" s="16"/>
      <c r="G2479" s="17"/>
      <c r="H2479" s="17"/>
      <c r="I2479" s="17"/>
    </row>
    <row r="2480" spans="6:9">
      <c r="F2480" s="16"/>
      <c r="G2480" s="17"/>
      <c r="H2480" s="17"/>
      <c r="I2480" s="17"/>
    </row>
    <row r="2481" spans="6:9">
      <c r="F2481" s="16"/>
      <c r="G2481" s="17"/>
      <c r="H2481" s="17"/>
      <c r="I2481" s="17"/>
    </row>
    <row r="2482" spans="6:9">
      <c r="F2482" s="16"/>
      <c r="G2482" s="17"/>
      <c r="H2482" s="17"/>
      <c r="I2482" s="17"/>
    </row>
    <row r="2483" spans="6:9">
      <c r="F2483" s="16"/>
      <c r="G2483" s="17"/>
      <c r="H2483" s="17"/>
      <c r="I2483" s="17"/>
    </row>
    <row r="2484" spans="6:9">
      <c r="F2484" s="16"/>
      <c r="G2484" s="17"/>
      <c r="H2484" s="17"/>
      <c r="I2484" s="17"/>
    </row>
    <row r="2485" spans="6:9">
      <c r="F2485" s="16"/>
      <c r="G2485" s="17"/>
      <c r="H2485" s="17"/>
      <c r="I2485" s="17"/>
    </row>
    <row r="2486" spans="6:9">
      <c r="F2486" s="16"/>
      <c r="G2486" s="17"/>
      <c r="H2486" s="17"/>
      <c r="I2486" s="17"/>
    </row>
    <row r="2487" spans="6:9">
      <c r="F2487" s="16"/>
      <c r="G2487" s="17"/>
      <c r="H2487" s="17"/>
      <c r="I2487" s="17"/>
    </row>
    <row r="2488" spans="6:9">
      <c r="F2488" s="16"/>
      <c r="G2488" s="17"/>
      <c r="H2488" s="17"/>
      <c r="I2488" s="17"/>
    </row>
    <row r="2489" spans="6:9">
      <c r="F2489" s="16"/>
      <c r="G2489" s="17"/>
      <c r="H2489" s="17"/>
      <c r="I2489" s="17"/>
    </row>
    <row r="2490" spans="6:9">
      <c r="F2490" s="16"/>
      <c r="G2490" s="17"/>
      <c r="H2490" s="17"/>
      <c r="I2490" s="17"/>
    </row>
    <row r="2491" spans="6:9">
      <c r="F2491" s="16"/>
      <c r="G2491" s="17"/>
      <c r="H2491" s="17"/>
      <c r="I2491" s="17"/>
    </row>
    <row r="2492" spans="6:9">
      <c r="F2492" s="16"/>
      <c r="G2492" s="17"/>
      <c r="H2492" s="17"/>
      <c r="I2492" s="17"/>
    </row>
    <row r="2493" spans="6:9">
      <c r="F2493" s="16"/>
      <c r="G2493" s="17"/>
      <c r="H2493" s="17"/>
      <c r="I2493" s="17"/>
    </row>
    <row r="2494" spans="6:9">
      <c r="F2494" s="16"/>
      <c r="G2494" s="17"/>
      <c r="H2494" s="17"/>
      <c r="I2494" s="17"/>
    </row>
    <row r="2495" spans="6:9">
      <c r="F2495" s="16"/>
      <c r="G2495" s="17"/>
      <c r="H2495" s="17"/>
      <c r="I2495" s="17"/>
    </row>
    <row r="2496" spans="6:9">
      <c r="F2496" s="16"/>
      <c r="G2496" s="17"/>
      <c r="H2496" s="17"/>
      <c r="I2496" s="17"/>
    </row>
    <row r="2497" spans="6:9">
      <c r="F2497" s="16"/>
      <c r="G2497" s="17"/>
      <c r="H2497" s="17"/>
      <c r="I2497" s="17"/>
    </row>
    <row r="2498" spans="6:9">
      <c r="F2498" s="16"/>
      <c r="G2498" s="17"/>
      <c r="H2498" s="17"/>
      <c r="I2498" s="17"/>
    </row>
    <row r="2499" spans="6:9">
      <c r="F2499" s="16"/>
      <c r="G2499" s="17"/>
      <c r="H2499" s="17"/>
      <c r="I2499" s="17"/>
    </row>
    <row r="2500" spans="6:9">
      <c r="F2500" s="16"/>
      <c r="G2500" s="17"/>
      <c r="H2500" s="17"/>
      <c r="I2500" s="17"/>
    </row>
    <row r="2501" spans="6:9">
      <c r="F2501" s="16"/>
      <c r="G2501" s="17"/>
      <c r="H2501" s="17"/>
      <c r="I2501" s="17"/>
    </row>
    <row r="2502" spans="6:9">
      <c r="F2502" s="16"/>
      <c r="G2502" s="17"/>
      <c r="H2502" s="17"/>
      <c r="I2502" s="17"/>
    </row>
    <row r="2503" spans="6:9">
      <c r="F2503" s="16"/>
      <c r="G2503" s="17"/>
      <c r="H2503" s="17"/>
      <c r="I2503" s="17"/>
    </row>
    <row r="2504" spans="6:9">
      <c r="F2504" s="16"/>
      <c r="G2504" s="17"/>
      <c r="H2504" s="17"/>
      <c r="I2504" s="17"/>
    </row>
    <row r="2505" spans="6:9">
      <c r="F2505" s="16"/>
      <c r="G2505" s="17"/>
      <c r="H2505" s="17"/>
      <c r="I2505" s="17"/>
    </row>
    <row r="2506" spans="6:9">
      <c r="F2506" s="16"/>
      <c r="G2506" s="17"/>
      <c r="H2506" s="17"/>
      <c r="I2506" s="17"/>
    </row>
    <row r="2507" spans="6:9">
      <c r="F2507" s="16"/>
      <c r="G2507" s="17"/>
      <c r="H2507" s="17"/>
      <c r="I2507" s="17"/>
    </row>
    <row r="2508" spans="6:9">
      <c r="F2508" s="16"/>
      <c r="G2508" s="17"/>
      <c r="H2508" s="17"/>
      <c r="I2508" s="17"/>
    </row>
    <row r="2509" spans="6:9">
      <c r="F2509" s="16"/>
      <c r="G2509" s="17"/>
      <c r="H2509" s="17"/>
      <c r="I2509" s="17"/>
    </row>
    <row r="2510" spans="6:9">
      <c r="F2510" s="16"/>
      <c r="G2510" s="17"/>
      <c r="H2510" s="17"/>
      <c r="I2510" s="17"/>
    </row>
    <row r="2511" spans="6:9">
      <c r="F2511" s="16"/>
      <c r="G2511" s="17"/>
      <c r="H2511" s="17"/>
      <c r="I2511" s="17"/>
    </row>
    <row r="2512" spans="6:9">
      <c r="F2512" s="16"/>
      <c r="G2512" s="17"/>
      <c r="H2512" s="17"/>
      <c r="I2512" s="17"/>
    </row>
    <row r="2513" spans="6:9">
      <c r="F2513" s="16"/>
      <c r="G2513" s="17"/>
      <c r="H2513" s="17"/>
      <c r="I2513" s="17"/>
    </row>
    <row r="2514" spans="6:9">
      <c r="F2514" s="16"/>
      <c r="G2514" s="17"/>
      <c r="H2514" s="17"/>
      <c r="I2514" s="17"/>
    </row>
    <row r="2515" spans="6:9">
      <c r="F2515" s="16"/>
      <c r="G2515" s="17"/>
      <c r="H2515" s="17"/>
      <c r="I2515" s="17"/>
    </row>
    <row r="2516" spans="6:9">
      <c r="F2516" s="16"/>
      <c r="G2516" s="17"/>
      <c r="H2516" s="17"/>
      <c r="I2516" s="17"/>
    </row>
    <row r="2517" spans="6:9">
      <c r="F2517" s="16"/>
      <c r="G2517" s="17"/>
      <c r="H2517" s="17"/>
      <c r="I2517" s="17"/>
    </row>
    <row r="2518" spans="6:9">
      <c r="F2518" s="16"/>
      <c r="G2518" s="17"/>
      <c r="H2518" s="17"/>
      <c r="I2518" s="17"/>
    </row>
    <row r="2519" spans="6:9">
      <c r="F2519" s="16"/>
      <c r="G2519" s="17"/>
      <c r="H2519" s="17"/>
      <c r="I2519" s="17"/>
    </row>
    <row r="2520" spans="6:9">
      <c r="F2520" s="16"/>
      <c r="G2520" s="17"/>
      <c r="H2520" s="17"/>
      <c r="I2520" s="17"/>
    </row>
    <row r="2521" spans="6:9">
      <c r="F2521" s="16"/>
      <c r="G2521" s="17"/>
      <c r="H2521" s="17"/>
      <c r="I2521" s="17"/>
    </row>
    <row r="2522" spans="6:9">
      <c r="F2522" s="16"/>
      <c r="G2522" s="17"/>
      <c r="H2522" s="17"/>
      <c r="I2522" s="17"/>
    </row>
    <row r="2523" spans="6:9">
      <c r="F2523" s="16"/>
      <c r="G2523" s="17"/>
      <c r="H2523" s="17"/>
      <c r="I2523" s="17"/>
    </row>
    <row r="2524" spans="6:9">
      <c r="F2524" s="16"/>
      <c r="G2524" s="17"/>
      <c r="H2524" s="17"/>
      <c r="I2524" s="17"/>
    </row>
    <row r="2525" spans="6:9">
      <c r="F2525" s="16"/>
      <c r="G2525" s="17"/>
      <c r="H2525" s="17"/>
      <c r="I2525" s="17"/>
    </row>
    <row r="2526" spans="6:9">
      <c r="F2526" s="16"/>
      <c r="G2526" s="17"/>
      <c r="H2526" s="17"/>
      <c r="I2526" s="17"/>
    </row>
    <row r="2527" spans="6:9">
      <c r="F2527" s="16"/>
      <c r="G2527" s="17"/>
      <c r="H2527" s="17"/>
      <c r="I2527" s="17"/>
    </row>
    <row r="2528" spans="6:9">
      <c r="F2528" s="16"/>
      <c r="G2528" s="17"/>
      <c r="H2528" s="17"/>
      <c r="I2528" s="17"/>
    </row>
    <row r="2529" spans="6:9">
      <c r="F2529" s="16"/>
      <c r="G2529" s="17"/>
      <c r="H2529" s="17"/>
      <c r="I2529" s="17"/>
    </row>
    <row r="2530" spans="6:9">
      <c r="F2530" s="16"/>
      <c r="G2530" s="17"/>
      <c r="H2530" s="17"/>
      <c r="I2530" s="17"/>
    </row>
    <row r="2531" spans="6:9">
      <c r="F2531" s="16"/>
      <c r="G2531" s="17"/>
      <c r="H2531" s="17"/>
      <c r="I2531" s="17"/>
    </row>
    <row r="2532" spans="6:9">
      <c r="F2532" s="16"/>
      <c r="G2532" s="17"/>
      <c r="H2532" s="17"/>
      <c r="I2532" s="17"/>
    </row>
    <row r="2533" spans="6:9">
      <c r="F2533" s="16"/>
      <c r="G2533" s="17"/>
      <c r="H2533" s="17"/>
      <c r="I2533" s="17"/>
    </row>
    <row r="2534" spans="6:9">
      <c r="F2534" s="16"/>
      <c r="G2534" s="17"/>
      <c r="H2534" s="17"/>
      <c r="I2534" s="17"/>
    </row>
    <row r="2535" spans="6:9">
      <c r="F2535" s="16"/>
      <c r="G2535" s="17"/>
      <c r="H2535" s="17"/>
      <c r="I2535" s="17"/>
    </row>
    <row r="2536" spans="6:9">
      <c r="F2536" s="16"/>
      <c r="G2536" s="17"/>
      <c r="H2536" s="17"/>
      <c r="I2536" s="17"/>
    </row>
    <row r="2537" spans="6:9">
      <c r="F2537" s="16"/>
      <c r="G2537" s="17"/>
      <c r="H2537" s="17"/>
      <c r="I2537" s="17"/>
    </row>
    <row r="2538" spans="6:9">
      <c r="F2538" s="16"/>
      <c r="G2538" s="17"/>
      <c r="H2538" s="17"/>
      <c r="I2538" s="17"/>
    </row>
    <row r="2539" spans="6:9">
      <c r="F2539" s="16"/>
      <c r="G2539" s="17"/>
      <c r="H2539" s="17"/>
      <c r="I2539" s="17"/>
    </row>
    <row r="2540" spans="6:9">
      <c r="F2540" s="16"/>
      <c r="G2540" s="17"/>
      <c r="H2540" s="17"/>
      <c r="I2540" s="17"/>
    </row>
    <row r="2541" spans="6:9">
      <c r="F2541" s="16"/>
      <c r="G2541" s="17"/>
      <c r="H2541" s="17"/>
      <c r="I2541" s="17"/>
    </row>
    <row r="2542" spans="6:9">
      <c r="F2542" s="16"/>
      <c r="G2542" s="17"/>
      <c r="H2542" s="17"/>
      <c r="I2542" s="17"/>
    </row>
    <row r="2543" spans="6:9">
      <c r="F2543" s="16"/>
      <c r="G2543" s="17"/>
      <c r="H2543" s="17"/>
      <c r="I2543" s="17"/>
    </row>
    <row r="2544" spans="6:9">
      <c r="F2544" s="16"/>
      <c r="G2544" s="17"/>
      <c r="H2544" s="17"/>
      <c r="I2544" s="17"/>
    </row>
    <row r="2545" spans="6:9">
      <c r="F2545" s="16"/>
      <c r="G2545" s="17"/>
      <c r="H2545" s="17"/>
      <c r="I2545" s="17"/>
    </row>
    <row r="2546" spans="6:9">
      <c r="F2546" s="16"/>
      <c r="G2546" s="17"/>
      <c r="H2546" s="17"/>
      <c r="I2546" s="17"/>
    </row>
    <row r="2547" spans="6:9">
      <c r="F2547" s="16"/>
      <c r="G2547" s="17"/>
      <c r="H2547" s="17"/>
      <c r="I2547" s="17"/>
    </row>
    <row r="2548" spans="6:9">
      <c r="F2548" s="16"/>
      <c r="G2548" s="17"/>
      <c r="H2548" s="17"/>
      <c r="I2548" s="17"/>
    </row>
    <row r="2549" spans="6:9">
      <c r="F2549" s="16"/>
      <c r="G2549" s="17"/>
      <c r="H2549" s="17"/>
      <c r="I2549" s="17"/>
    </row>
    <row r="2550" spans="6:9">
      <c r="F2550" s="16"/>
      <c r="G2550" s="17"/>
      <c r="H2550" s="17"/>
      <c r="I2550" s="17"/>
    </row>
    <row r="2551" spans="6:9">
      <c r="F2551" s="16"/>
      <c r="G2551" s="17"/>
      <c r="H2551" s="17"/>
      <c r="I2551" s="17"/>
    </row>
    <row r="2552" spans="6:9">
      <c r="F2552" s="16"/>
      <c r="G2552" s="17"/>
      <c r="H2552" s="17"/>
      <c r="I2552" s="17"/>
    </row>
    <row r="2553" spans="6:9">
      <c r="F2553" s="16"/>
      <c r="G2553" s="17"/>
      <c r="H2553" s="17"/>
      <c r="I2553" s="17"/>
    </row>
    <row r="2554" spans="6:9">
      <c r="F2554" s="16"/>
      <c r="G2554" s="17"/>
      <c r="H2554" s="17"/>
      <c r="I2554" s="17"/>
    </row>
    <row r="2555" spans="6:9">
      <c r="F2555" s="16"/>
      <c r="G2555" s="17"/>
      <c r="H2555" s="17"/>
      <c r="I2555" s="17"/>
    </row>
    <row r="2556" spans="6:9">
      <c r="F2556" s="16"/>
      <c r="G2556" s="17"/>
      <c r="H2556" s="17"/>
      <c r="I2556" s="17"/>
    </row>
    <row r="2557" spans="6:9">
      <c r="F2557" s="16"/>
      <c r="G2557" s="17"/>
      <c r="H2557" s="17"/>
      <c r="I2557" s="17"/>
    </row>
    <row r="2558" spans="6:9">
      <c r="F2558" s="16"/>
      <c r="G2558" s="17"/>
      <c r="H2558" s="17"/>
      <c r="I2558" s="17"/>
    </row>
    <row r="2559" spans="6:9">
      <c r="F2559" s="16"/>
      <c r="G2559" s="17"/>
      <c r="H2559" s="17"/>
      <c r="I2559" s="17"/>
    </row>
    <row r="2560" spans="6:9">
      <c r="F2560" s="16"/>
      <c r="G2560" s="17"/>
      <c r="H2560" s="17"/>
      <c r="I2560" s="17"/>
    </row>
    <row r="2561" spans="6:9">
      <c r="F2561" s="16"/>
      <c r="G2561" s="17"/>
      <c r="H2561" s="17"/>
      <c r="I2561" s="17"/>
    </row>
    <row r="2562" spans="6:9">
      <c r="F2562" s="16"/>
      <c r="G2562" s="17"/>
      <c r="H2562" s="17"/>
      <c r="I2562" s="17"/>
    </row>
    <row r="2563" spans="6:9">
      <c r="F2563" s="16"/>
      <c r="G2563" s="17"/>
      <c r="H2563" s="17"/>
      <c r="I2563" s="17"/>
    </row>
    <row r="2564" spans="6:9">
      <c r="F2564" s="16"/>
      <c r="G2564" s="17"/>
      <c r="H2564" s="17"/>
      <c r="I2564" s="17"/>
    </row>
    <row r="2565" spans="6:9">
      <c r="F2565" s="16"/>
      <c r="G2565" s="17"/>
      <c r="H2565" s="17"/>
      <c r="I2565" s="17"/>
    </row>
    <row r="2566" spans="6:9">
      <c r="F2566" s="16"/>
      <c r="G2566" s="17"/>
      <c r="H2566" s="17"/>
      <c r="I2566" s="17"/>
    </row>
    <row r="2567" spans="6:9">
      <c r="F2567" s="16"/>
      <c r="G2567" s="17"/>
      <c r="H2567" s="17"/>
      <c r="I2567" s="17"/>
    </row>
    <row r="2568" spans="6:9">
      <c r="F2568" s="16"/>
      <c r="G2568" s="17"/>
      <c r="H2568" s="17"/>
      <c r="I2568" s="17"/>
    </row>
    <row r="2569" spans="6:9">
      <c r="F2569" s="16"/>
      <c r="G2569" s="17"/>
      <c r="H2569" s="17"/>
      <c r="I2569" s="17"/>
    </row>
    <row r="2570" spans="6:9">
      <c r="F2570" s="16"/>
      <c r="G2570" s="17"/>
      <c r="H2570" s="17"/>
      <c r="I2570" s="17"/>
    </row>
    <row r="2571" spans="6:9">
      <c r="F2571" s="16"/>
      <c r="G2571" s="17"/>
      <c r="H2571" s="17"/>
      <c r="I2571" s="17"/>
    </row>
    <row r="2572" spans="6:9">
      <c r="F2572" s="16"/>
      <c r="G2572" s="17"/>
      <c r="H2572" s="17"/>
      <c r="I2572" s="17"/>
    </row>
    <row r="2573" spans="6:9">
      <c r="F2573" s="16"/>
      <c r="G2573" s="17"/>
      <c r="H2573" s="17"/>
      <c r="I2573" s="17"/>
    </row>
    <row r="2574" spans="6:9">
      <c r="F2574" s="16"/>
      <c r="G2574" s="17"/>
      <c r="H2574" s="17"/>
      <c r="I2574" s="17"/>
    </row>
    <row r="2575" spans="6:9">
      <c r="F2575" s="16"/>
      <c r="G2575" s="17"/>
      <c r="H2575" s="17"/>
      <c r="I2575" s="17"/>
    </row>
    <row r="2576" spans="6:9">
      <c r="F2576" s="16"/>
      <c r="G2576" s="17"/>
      <c r="H2576" s="17"/>
      <c r="I2576" s="17"/>
    </row>
    <row r="2577" spans="6:9">
      <c r="F2577" s="16"/>
      <c r="G2577" s="17"/>
      <c r="H2577" s="17"/>
      <c r="I2577" s="17"/>
    </row>
    <row r="2578" spans="6:9">
      <c r="F2578" s="16"/>
      <c r="G2578" s="17"/>
      <c r="H2578" s="17"/>
      <c r="I2578" s="17"/>
    </row>
    <row r="2579" spans="6:9">
      <c r="F2579" s="16"/>
      <c r="G2579" s="17"/>
      <c r="H2579" s="17"/>
      <c r="I2579" s="17"/>
    </row>
    <row r="2580" spans="6:9">
      <c r="F2580" s="16"/>
      <c r="G2580" s="17"/>
      <c r="H2580" s="17"/>
      <c r="I2580" s="17"/>
    </row>
    <row r="2581" spans="6:9">
      <c r="F2581" s="16"/>
      <c r="G2581" s="17"/>
      <c r="H2581" s="17"/>
      <c r="I2581" s="17"/>
    </row>
    <row r="2582" spans="6:9">
      <c r="F2582" s="16"/>
      <c r="G2582" s="17"/>
      <c r="H2582" s="17"/>
      <c r="I2582" s="17"/>
    </row>
    <row r="2583" spans="6:9">
      <c r="F2583" s="16"/>
      <c r="G2583" s="17"/>
      <c r="H2583" s="17"/>
      <c r="I2583" s="17"/>
    </row>
    <row r="2584" spans="6:9">
      <c r="F2584" s="16"/>
      <c r="G2584" s="17"/>
      <c r="H2584" s="17"/>
      <c r="I2584" s="17"/>
    </row>
    <row r="2585" spans="6:9">
      <c r="F2585" s="16"/>
      <c r="G2585" s="17"/>
      <c r="H2585" s="17"/>
      <c r="I2585" s="17"/>
    </row>
    <row r="2586" spans="6:9">
      <c r="F2586" s="16"/>
      <c r="G2586" s="17"/>
      <c r="H2586" s="17"/>
      <c r="I2586" s="17"/>
    </row>
    <row r="2587" spans="6:9">
      <c r="F2587" s="16"/>
      <c r="G2587" s="17"/>
      <c r="H2587" s="17"/>
      <c r="I2587" s="17"/>
    </row>
    <row r="2588" spans="6:9">
      <c r="F2588" s="16"/>
      <c r="G2588" s="17"/>
      <c r="H2588" s="17"/>
      <c r="I2588" s="17"/>
    </row>
    <row r="2589" spans="6:9">
      <c r="F2589" s="16"/>
      <c r="G2589" s="17"/>
      <c r="H2589" s="17"/>
      <c r="I2589" s="17"/>
    </row>
    <row r="2590" spans="6:9">
      <c r="F2590" s="16"/>
      <c r="G2590" s="17"/>
      <c r="H2590" s="17"/>
      <c r="I2590" s="17"/>
    </row>
    <row r="2591" spans="6:9">
      <c r="F2591" s="16"/>
      <c r="G2591" s="17"/>
      <c r="H2591" s="17"/>
      <c r="I2591" s="17"/>
    </row>
    <row r="2592" spans="6:9">
      <c r="F2592" s="16"/>
      <c r="G2592" s="17"/>
      <c r="H2592" s="17"/>
      <c r="I2592" s="17"/>
    </row>
    <row r="2593" spans="6:9">
      <c r="F2593" s="16"/>
      <c r="G2593" s="17"/>
      <c r="H2593" s="17"/>
      <c r="I2593" s="17"/>
    </row>
    <row r="2594" spans="6:9">
      <c r="F2594" s="16"/>
      <c r="G2594" s="17"/>
      <c r="H2594" s="17"/>
      <c r="I2594" s="17"/>
    </row>
    <row r="2595" spans="6:9">
      <c r="F2595" s="16"/>
      <c r="G2595" s="17"/>
      <c r="H2595" s="17"/>
      <c r="I2595" s="17"/>
    </row>
    <row r="2596" spans="6:9">
      <c r="F2596" s="16"/>
      <c r="G2596" s="17"/>
      <c r="H2596" s="17"/>
      <c r="I2596" s="17"/>
    </row>
    <row r="2597" spans="6:9">
      <c r="F2597" s="16"/>
      <c r="G2597" s="17"/>
      <c r="H2597" s="17"/>
      <c r="I2597" s="17"/>
    </row>
    <row r="2598" spans="6:9">
      <c r="F2598" s="16"/>
      <c r="G2598" s="17"/>
      <c r="H2598" s="17"/>
      <c r="I2598" s="17"/>
    </row>
    <row r="2599" spans="6:9">
      <c r="F2599" s="16"/>
      <c r="G2599" s="17"/>
      <c r="H2599" s="17"/>
      <c r="I2599" s="17"/>
    </row>
    <row r="2600" spans="6:9">
      <c r="F2600" s="16"/>
      <c r="G2600" s="17"/>
      <c r="H2600" s="17"/>
      <c r="I2600" s="17"/>
    </row>
    <row r="2601" spans="6:9">
      <c r="F2601" s="16"/>
      <c r="G2601" s="17"/>
      <c r="H2601" s="17"/>
      <c r="I2601" s="17"/>
    </row>
    <row r="2602" spans="6:9">
      <c r="F2602" s="16"/>
      <c r="G2602" s="17"/>
      <c r="H2602" s="17"/>
      <c r="I2602" s="17"/>
    </row>
    <row r="2603" spans="6:9">
      <c r="F2603" s="16"/>
      <c r="G2603" s="17"/>
      <c r="H2603" s="17"/>
      <c r="I2603" s="17"/>
    </row>
    <row r="2604" spans="6:9">
      <c r="F2604" s="16"/>
      <c r="G2604" s="17"/>
      <c r="H2604" s="17"/>
      <c r="I2604" s="17"/>
    </row>
    <row r="2605" spans="6:9">
      <c r="F2605" s="16"/>
      <c r="G2605" s="17"/>
      <c r="H2605" s="17"/>
      <c r="I2605" s="17"/>
    </row>
    <row r="2606" spans="6:9">
      <c r="F2606" s="16"/>
      <c r="G2606" s="17"/>
      <c r="H2606" s="17"/>
      <c r="I2606" s="17"/>
    </row>
    <row r="2607" spans="6:9">
      <c r="F2607" s="16"/>
      <c r="G2607" s="17"/>
      <c r="H2607" s="17"/>
      <c r="I2607" s="17"/>
    </row>
    <row r="2608" spans="6:9">
      <c r="F2608" s="16"/>
      <c r="G2608" s="17"/>
      <c r="H2608" s="17"/>
      <c r="I2608" s="17"/>
    </row>
    <row r="2609" spans="6:9">
      <c r="F2609" s="16"/>
      <c r="G2609" s="17"/>
      <c r="H2609" s="17"/>
      <c r="I2609" s="17"/>
    </row>
    <row r="2610" spans="6:9">
      <c r="F2610" s="16"/>
      <c r="G2610" s="17"/>
      <c r="H2610" s="17"/>
      <c r="I2610" s="17"/>
    </row>
    <row r="2611" spans="6:9">
      <c r="F2611" s="16"/>
      <c r="G2611" s="17"/>
      <c r="H2611" s="17"/>
      <c r="I2611" s="17"/>
    </row>
    <row r="2612" spans="6:9">
      <c r="F2612" s="16"/>
      <c r="G2612" s="17"/>
      <c r="H2612" s="17"/>
      <c r="I2612" s="17"/>
    </row>
    <row r="2613" spans="6:9">
      <c r="F2613" s="16"/>
      <c r="G2613" s="17"/>
      <c r="H2613" s="17"/>
      <c r="I2613" s="17"/>
    </row>
    <row r="2614" spans="6:9">
      <c r="F2614" s="16"/>
      <c r="G2614" s="17"/>
      <c r="H2614" s="17"/>
      <c r="I2614" s="17"/>
    </row>
    <row r="2615" spans="6:9">
      <c r="F2615" s="16"/>
      <c r="G2615" s="17"/>
      <c r="H2615" s="17"/>
      <c r="I2615" s="17"/>
    </row>
    <row r="2616" spans="6:9">
      <c r="F2616" s="16"/>
      <c r="G2616" s="17"/>
      <c r="H2616" s="17"/>
      <c r="I2616" s="17"/>
    </row>
    <row r="2617" spans="6:9">
      <c r="F2617" s="16"/>
      <c r="G2617" s="17"/>
      <c r="H2617" s="17"/>
      <c r="I2617" s="17"/>
    </row>
    <row r="2618" spans="6:9">
      <c r="F2618" s="16"/>
      <c r="G2618" s="17"/>
      <c r="H2618" s="17"/>
      <c r="I2618" s="17"/>
    </row>
    <row r="2619" spans="6:9">
      <c r="F2619" s="16"/>
      <c r="G2619" s="17"/>
      <c r="H2619" s="17"/>
      <c r="I2619" s="17"/>
    </row>
    <row r="2620" spans="6:9">
      <c r="F2620" s="16"/>
      <c r="G2620" s="17"/>
      <c r="H2620" s="17"/>
      <c r="I2620" s="17"/>
    </row>
    <row r="2621" spans="6:9">
      <c r="F2621" s="16"/>
      <c r="G2621" s="17"/>
      <c r="H2621" s="17"/>
      <c r="I2621" s="17"/>
    </row>
    <row r="2622" spans="6:9">
      <c r="F2622" s="16"/>
      <c r="G2622" s="17"/>
      <c r="H2622" s="17"/>
      <c r="I2622" s="17"/>
    </row>
    <row r="2623" spans="6:9">
      <c r="F2623" s="16"/>
      <c r="G2623" s="17"/>
      <c r="H2623" s="17"/>
      <c r="I2623" s="17"/>
    </row>
    <row r="2624" spans="6:9">
      <c r="F2624" s="16"/>
      <c r="G2624" s="17"/>
      <c r="H2624" s="17"/>
      <c r="I2624" s="17"/>
    </row>
    <row r="2625" spans="6:9">
      <c r="F2625" s="16"/>
      <c r="G2625" s="17"/>
      <c r="H2625" s="17"/>
      <c r="I2625" s="17"/>
    </row>
    <row r="2626" spans="6:9">
      <c r="F2626" s="16"/>
      <c r="G2626" s="17"/>
      <c r="H2626" s="17"/>
      <c r="I2626" s="17"/>
    </row>
    <row r="2627" spans="6:9">
      <c r="F2627" s="16"/>
      <c r="G2627" s="17"/>
      <c r="H2627" s="17"/>
      <c r="I2627" s="17"/>
    </row>
    <row r="2628" spans="6:9">
      <c r="F2628" s="16"/>
      <c r="G2628" s="17"/>
      <c r="H2628" s="17"/>
      <c r="I2628" s="17"/>
    </row>
    <row r="2629" spans="6:9">
      <c r="F2629" s="16"/>
      <c r="G2629" s="17"/>
      <c r="H2629" s="17"/>
      <c r="I2629" s="17"/>
    </row>
    <row r="2630" spans="6:9">
      <c r="F2630" s="16"/>
      <c r="G2630" s="17"/>
      <c r="H2630" s="17"/>
      <c r="I2630" s="17"/>
    </row>
    <row r="2631" spans="6:9">
      <c r="F2631" s="16"/>
      <c r="G2631" s="17"/>
      <c r="H2631" s="17"/>
      <c r="I2631" s="17"/>
    </row>
    <row r="2632" spans="6:9">
      <c r="F2632" s="16"/>
      <c r="G2632" s="17"/>
      <c r="H2632" s="17"/>
      <c r="I2632" s="17"/>
    </row>
    <row r="2633" spans="6:9">
      <c r="F2633" s="16"/>
      <c r="G2633" s="17"/>
      <c r="H2633" s="17"/>
      <c r="I2633" s="17"/>
    </row>
    <row r="2634" spans="6:9">
      <c r="F2634" s="16"/>
      <c r="G2634" s="17"/>
      <c r="H2634" s="17"/>
      <c r="I2634" s="17"/>
    </row>
    <row r="2635" spans="6:9">
      <c r="F2635" s="16"/>
      <c r="G2635" s="17"/>
      <c r="H2635" s="17"/>
      <c r="I2635" s="17"/>
    </row>
    <row r="2636" spans="6:9">
      <c r="F2636" s="16"/>
      <c r="G2636" s="17"/>
      <c r="H2636" s="17"/>
      <c r="I2636" s="17"/>
    </row>
    <row r="2637" spans="6:9">
      <c r="F2637" s="16"/>
      <c r="G2637" s="17"/>
      <c r="H2637" s="17"/>
      <c r="I2637" s="17"/>
    </row>
    <row r="2638" spans="6:9">
      <c r="F2638" s="16"/>
      <c r="G2638" s="17"/>
      <c r="H2638" s="17"/>
      <c r="I2638" s="17"/>
    </row>
    <row r="2639" spans="6:9">
      <c r="F2639" s="16"/>
      <c r="G2639" s="17"/>
      <c r="H2639" s="17"/>
      <c r="I2639" s="17"/>
    </row>
    <row r="2640" spans="6:9">
      <c r="F2640" s="16"/>
      <c r="G2640" s="17"/>
      <c r="H2640" s="17"/>
      <c r="I2640" s="17"/>
    </row>
    <row r="2641" spans="6:9">
      <c r="F2641" s="16"/>
      <c r="G2641" s="17"/>
      <c r="H2641" s="17"/>
      <c r="I2641" s="17"/>
    </row>
    <row r="2642" spans="6:9">
      <c r="F2642" s="16"/>
      <c r="G2642" s="17"/>
      <c r="H2642" s="17"/>
      <c r="I2642" s="17"/>
    </row>
    <row r="2643" spans="6:9">
      <c r="F2643" s="16"/>
      <c r="G2643" s="17"/>
      <c r="H2643" s="17"/>
      <c r="I2643" s="17"/>
    </row>
    <row r="2644" spans="6:9">
      <c r="F2644" s="16"/>
      <c r="G2644" s="17"/>
      <c r="H2644" s="17"/>
      <c r="I2644" s="17"/>
    </row>
    <row r="2645" spans="6:9">
      <c r="F2645" s="16"/>
      <c r="G2645" s="17"/>
      <c r="H2645" s="17"/>
      <c r="I2645" s="17"/>
    </row>
    <row r="2646" spans="6:9">
      <c r="F2646" s="16"/>
      <c r="G2646" s="17"/>
      <c r="H2646" s="17"/>
      <c r="I2646" s="17"/>
    </row>
    <row r="2647" spans="6:9">
      <c r="F2647" s="16"/>
      <c r="G2647" s="17"/>
      <c r="H2647" s="17"/>
      <c r="I2647" s="17"/>
    </row>
    <row r="2648" spans="6:9">
      <c r="F2648" s="16"/>
      <c r="G2648" s="17"/>
      <c r="H2648" s="17"/>
      <c r="I2648" s="17"/>
    </row>
    <row r="2649" spans="6:9">
      <c r="F2649" s="16"/>
      <c r="G2649" s="17"/>
      <c r="H2649" s="17"/>
      <c r="I2649" s="17"/>
    </row>
    <row r="2650" spans="6:9">
      <c r="F2650" s="16"/>
      <c r="G2650" s="17"/>
      <c r="H2650" s="17"/>
      <c r="I2650" s="17"/>
    </row>
    <row r="2651" spans="6:9">
      <c r="F2651" s="16"/>
      <c r="G2651" s="17"/>
      <c r="H2651" s="17"/>
      <c r="I2651" s="17"/>
    </row>
    <row r="2652" spans="6:9">
      <c r="F2652" s="16"/>
      <c r="G2652" s="17"/>
      <c r="H2652" s="17"/>
      <c r="I2652" s="17"/>
    </row>
    <row r="2653" spans="6:9">
      <c r="F2653" s="16"/>
      <c r="G2653" s="17"/>
      <c r="H2653" s="17"/>
      <c r="I2653" s="17"/>
    </row>
    <row r="2654" spans="6:9">
      <c r="F2654" s="16"/>
      <c r="G2654" s="17"/>
      <c r="H2654" s="17"/>
      <c r="I2654" s="17"/>
    </row>
    <row r="2655" spans="6:9">
      <c r="F2655" s="16"/>
      <c r="G2655" s="17"/>
      <c r="H2655" s="17"/>
      <c r="I2655" s="17"/>
    </row>
    <row r="2656" spans="6:9">
      <c r="F2656" s="16"/>
      <c r="G2656" s="17"/>
      <c r="H2656" s="17"/>
      <c r="I2656" s="17"/>
    </row>
    <row r="2657" spans="6:9">
      <c r="F2657" s="16"/>
      <c r="G2657" s="17"/>
      <c r="H2657" s="17"/>
      <c r="I2657" s="17"/>
    </row>
    <row r="2658" spans="6:9">
      <c r="F2658" s="16"/>
      <c r="G2658" s="17"/>
      <c r="H2658" s="17"/>
      <c r="I2658" s="17"/>
    </row>
    <row r="2659" spans="6:9">
      <c r="F2659" s="16"/>
      <c r="G2659" s="17"/>
      <c r="H2659" s="17"/>
      <c r="I2659" s="17"/>
    </row>
    <row r="2660" spans="6:9">
      <c r="F2660" s="16"/>
      <c r="G2660" s="17"/>
      <c r="H2660" s="17"/>
      <c r="I2660" s="17"/>
    </row>
    <row r="2661" spans="6:9">
      <c r="F2661" s="16"/>
      <c r="G2661" s="17"/>
      <c r="H2661" s="17"/>
      <c r="I2661" s="17"/>
    </row>
    <row r="2662" spans="6:9">
      <c r="F2662" s="16"/>
      <c r="G2662" s="17"/>
      <c r="H2662" s="17"/>
      <c r="I2662" s="17"/>
    </row>
    <row r="2663" spans="6:9">
      <c r="F2663" s="16"/>
      <c r="G2663" s="17"/>
      <c r="H2663" s="17"/>
      <c r="I2663" s="17"/>
    </row>
    <row r="2664" spans="6:9">
      <c r="F2664" s="16"/>
      <c r="G2664" s="17"/>
      <c r="H2664" s="17"/>
      <c r="I2664" s="17"/>
    </row>
    <row r="2665" spans="6:9">
      <c r="F2665" s="16"/>
      <c r="G2665" s="17"/>
      <c r="H2665" s="17"/>
      <c r="I2665" s="17"/>
    </row>
    <row r="2666" spans="6:9">
      <c r="F2666" s="16"/>
      <c r="G2666" s="17"/>
      <c r="H2666" s="17"/>
      <c r="I2666" s="17"/>
    </row>
    <row r="2667" spans="6:9">
      <c r="F2667" s="16"/>
      <c r="G2667" s="17"/>
      <c r="H2667" s="17"/>
      <c r="I2667" s="17"/>
    </row>
    <row r="2668" spans="6:9">
      <c r="F2668" s="16"/>
      <c r="G2668" s="17"/>
      <c r="H2668" s="17"/>
      <c r="I2668" s="17"/>
    </row>
    <row r="2669" spans="6:9">
      <c r="F2669" s="16"/>
      <c r="G2669" s="17"/>
      <c r="H2669" s="17"/>
      <c r="I2669" s="17"/>
    </row>
    <row r="2670" spans="6:9">
      <c r="F2670" s="16"/>
      <c r="G2670" s="17"/>
      <c r="H2670" s="17"/>
      <c r="I2670" s="17"/>
    </row>
    <row r="2671" spans="6:9">
      <c r="F2671" s="16"/>
      <c r="G2671" s="17"/>
      <c r="H2671" s="17"/>
      <c r="I2671" s="17"/>
    </row>
    <row r="2672" spans="6:9">
      <c r="F2672" s="16"/>
      <c r="G2672" s="17"/>
      <c r="H2672" s="17"/>
      <c r="I2672" s="17"/>
    </row>
    <row r="2673" spans="6:9">
      <c r="F2673" s="16"/>
      <c r="G2673" s="17"/>
      <c r="H2673" s="17"/>
      <c r="I2673" s="17"/>
    </row>
    <row r="2674" spans="6:9">
      <c r="F2674" s="16"/>
      <c r="G2674" s="17"/>
      <c r="H2674" s="17"/>
      <c r="I2674" s="17"/>
    </row>
    <row r="2675" spans="6:9">
      <c r="F2675" s="16"/>
      <c r="G2675" s="17"/>
      <c r="H2675" s="17"/>
      <c r="I2675" s="17"/>
    </row>
    <row r="2676" spans="6:9">
      <c r="F2676" s="16"/>
      <c r="G2676" s="17"/>
      <c r="H2676" s="17"/>
      <c r="I2676" s="17"/>
    </row>
    <row r="2677" spans="6:9">
      <c r="F2677" s="16"/>
      <c r="G2677" s="17"/>
      <c r="H2677" s="17"/>
      <c r="I2677" s="17"/>
    </row>
    <row r="2678" spans="6:9">
      <c r="F2678" s="16"/>
      <c r="G2678" s="17"/>
      <c r="H2678" s="17"/>
      <c r="I2678" s="17"/>
    </row>
    <row r="2679" spans="6:9">
      <c r="F2679" s="16"/>
      <c r="G2679" s="17"/>
      <c r="H2679" s="17"/>
      <c r="I2679" s="17"/>
    </row>
    <row r="2680" spans="6:9">
      <c r="F2680" s="16"/>
      <c r="G2680" s="17"/>
      <c r="H2680" s="17"/>
      <c r="I2680" s="17"/>
    </row>
    <row r="2681" spans="6:9">
      <c r="F2681" s="16"/>
      <c r="G2681" s="17"/>
      <c r="H2681" s="17"/>
      <c r="I2681" s="17"/>
    </row>
    <row r="2682" spans="6:9">
      <c r="F2682" s="16"/>
      <c r="G2682" s="17"/>
      <c r="H2682" s="17"/>
      <c r="I2682" s="17"/>
    </row>
    <row r="2683" spans="6:9">
      <c r="F2683" s="16"/>
      <c r="G2683" s="17"/>
      <c r="H2683" s="17"/>
      <c r="I2683" s="17"/>
    </row>
    <row r="2684" spans="6:9">
      <c r="F2684" s="16"/>
      <c r="G2684" s="17"/>
      <c r="H2684" s="17"/>
      <c r="I2684" s="17"/>
    </row>
    <row r="2685" spans="6:9">
      <c r="F2685" s="16"/>
      <c r="G2685" s="17"/>
      <c r="H2685" s="17"/>
      <c r="I2685" s="17"/>
    </row>
    <row r="2686" spans="6:9">
      <c r="F2686" s="16"/>
      <c r="G2686" s="17"/>
      <c r="H2686" s="17"/>
      <c r="I2686" s="17"/>
    </row>
    <row r="2687" spans="6:9">
      <c r="F2687" s="16"/>
      <c r="G2687" s="17"/>
      <c r="H2687" s="17"/>
      <c r="I2687" s="17"/>
    </row>
    <row r="2688" spans="6:9">
      <c r="F2688" s="16"/>
      <c r="G2688" s="17"/>
      <c r="H2688" s="17"/>
      <c r="I2688" s="17"/>
    </row>
    <row r="2689" spans="6:9">
      <c r="F2689" s="16"/>
      <c r="G2689" s="17"/>
      <c r="H2689" s="17"/>
      <c r="I2689" s="17"/>
    </row>
    <row r="2690" spans="6:9">
      <c r="F2690" s="16"/>
      <c r="G2690" s="17"/>
      <c r="H2690" s="17"/>
      <c r="I2690" s="17"/>
    </row>
    <row r="2691" spans="6:9">
      <c r="F2691" s="16"/>
      <c r="G2691" s="17"/>
      <c r="H2691" s="17"/>
      <c r="I2691" s="17"/>
    </row>
    <row r="2692" spans="6:9">
      <c r="F2692" s="16"/>
      <c r="G2692" s="17"/>
      <c r="H2692" s="17"/>
      <c r="I2692" s="17"/>
    </row>
    <row r="2693" spans="6:9">
      <c r="F2693" s="16"/>
      <c r="G2693" s="17"/>
      <c r="H2693" s="17"/>
      <c r="I2693" s="17"/>
    </row>
    <row r="2694" spans="6:9">
      <c r="F2694" s="16"/>
      <c r="G2694" s="17"/>
      <c r="H2694" s="17"/>
      <c r="I2694" s="17"/>
    </row>
    <row r="2695" spans="6:9">
      <c r="F2695" s="16"/>
      <c r="G2695" s="17"/>
      <c r="H2695" s="17"/>
      <c r="I2695" s="17"/>
    </row>
    <row r="2696" spans="6:9">
      <c r="F2696" s="16"/>
      <c r="G2696" s="17"/>
      <c r="H2696" s="17"/>
      <c r="I2696" s="17"/>
    </row>
    <row r="2697" spans="6:9">
      <c r="F2697" s="16"/>
      <c r="G2697" s="17"/>
      <c r="H2697" s="17"/>
      <c r="I2697" s="17"/>
    </row>
    <row r="2698" spans="6:9">
      <c r="F2698" s="16"/>
      <c r="G2698" s="17"/>
      <c r="H2698" s="17"/>
      <c r="I2698" s="17"/>
    </row>
    <row r="2699" spans="6:9">
      <c r="F2699" s="16"/>
      <c r="G2699" s="17"/>
      <c r="H2699" s="17"/>
      <c r="I2699" s="17"/>
    </row>
    <row r="2700" spans="6:9">
      <c r="F2700" s="16"/>
      <c r="G2700" s="17"/>
      <c r="H2700" s="17"/>
      <c r="I2700" s="17"/>
    </row>
    <row r="2701" spans="6:9">
      <c r="F2701" s="16"/>
      <c r="G2701" s="17"/>
      <c r="H2701" s="17"/>
      <c r="I2701" s="17"/>
    </row>
    <row r="2702" spans="6:9">
      <c r="F2702" s="16"/>
      <c r="G2702" s="17"/>
      <c r="H2702" s="17"/>
      <c r="I2702" s="17"/>
    </row>
    <row r="2703" spans="6:9">
      <c r="F2703" s="16"/>
      <c r="G2703" s="17"/>
      <c r="H2703" s="17"/>
      <c r="I2703" s="17"/>
    </row>
    <row r="2704" spans="6:9">
      <c r="F2704" s="16"/>
      <c r="G2704" s="17"/>
      <c r="H2704" s="17"/>
      <c r="I2704" s="17"/>
    </row>
    <row r="2705" spans="6:9">
      <c r="F2705" s="16"/>
      <c r="G2705" s="17"/>
      <c r="H2705" s="17"/>
      <c r="I2705" s="17"/>
    </row>
    <row r="2706" spans="6:9">
      <c r="F2706" s="16"/>
      <c r="G2706" s="17"/>
      <c r="H2706" s="17"/>
      <c r="I2706" s="17"/>
    </row>
    <row r="2707" spans="6:9">
      <c r="F2707" s="16"/>
      <c r="G2707" s="17"/>
      <c r="H2707" s="17"/>
      <c r="I2707" s="17"/>
    </row>
    <row r="2708" spans="6:9">
      <c r="F2708" s="16"/>
      <c r="G2708" s="17"/>
      <c r="H2708" s="17"/>
      <c r="I2708" s="17"/>
    </row>
    <row r="2709" spans="6:9">
      <c r="F2709" s="16"/>
      <c r="G2709" s="17"/>
      <c r="H2709" s="17"/>
      <c r="I2709" s="17"/>
    </row>
    <row r="2710" spans="6:9">
      <c r="F2710" s="16"/>
      <c r="G2710" s="17"/>
      <c r="H2710" s="17"/>
      <c r="I2710" s="17"/>
    </row>
    <row r="2711" spans="6:9">
      <c r="F2711" s="16"/>
      <c r="G2711" s="17"/>
      <c r="H2711" s="17"/>
      <c r="I2711" s="17"/>
    </row>
    <row r="2712" spans="6:9">
      <c r="F2712" s="16"/>
      <c r="G2712" s="17"/>
      <c r="H2712" s="17"/>
      <c r="I2712" s="17"/>
    </row>
    <row r="2713" spans="6:9">
      <c r="F2713" s="16"/>
      <c r="G2713" s="17"/>
      <c r="H2713" s="17"/>
      <c r="I2713" s="17"/>
    </row>
    <row r="2714" spans="6:9">
      <c r="F2714" s="16"/>
      <c r="G2714" s="17"/>
      <c r="H2714" s="17"/>
      <c r="I2714" s="17"/>
    </row>
    <row r="2715" spans="6:9">
      <c r="F2715" s="16"/>
      <c r="G2715" s="17"/>
      <c r="H2715" s="17"/>
      <c r="I2715" s="17"/>
    </row>
    <row r="2716" spans="6:9">
      <c r="F2716" s="16"/>
      <c r="G2716" s="17"/>
      <c r="H2716" s="17"/>
      <c r="I2716" s="17"/>
    </row>
    <row r="2717" spans="6:9">
      <c r="F2717" s="16"/>
      <c r="G2717" s="17"/>
      <c r="H2717" s="17"/>
      <c r="I2717" s="17"/>
    </row>
    <row r="2718" spans="6:9">
      <c r="F2718" s="16"/>
      <c r="G2718" s="17"/>
      <c r="H2718" s="17"/>
      <c r="I2718" s="17"/>
    </row>
    <row r="2719" spans="6:9">
      <c r="F2719" s="16"/>
      <c r="G2719" s="17"/>
      <c r="H2719" s="17"/>
      <c r="I2719" s="17"/>
    </row>
    <row r="2720" spans="6:9">
      <c r="F2720" s="16"/>
      <c r="G2720" s="17"/>
      <c r="H2720" s="17"/>
      <c r="I2720" s="17"/>
    </row>
    <row r="2721" spans="6:9">
      <c r="F2721" s="16"/>
      <c r="G2721" s="17"/>
      <c r="H2721" s="17"/>
      <c r="I2721" s="17"/>
    </row>
    <row r="2722" spans="6:9">
      <c r="F2722" s="16"/>
      <c r="G2722" s="17"/>
      <c r="H2722" s="17"/>
      <c r="I2722" s="17"/>
    </row>
    <row r="2723" spans="6:9">
      <c r="F2723" s="16"/>
      <c r="G2723" s="17"/>
      <c r="H2723" s="17"/>
      <c r="I2723" s="17"/>
    </row>
    <row r="2724" spans="6:9">
      <c r="F2724" s="16"/>
      <c r="G2724" s="17"/>
      <c r="H2724" s="17"/>
      <c r="I2724" s="17"/>
    </row>
    <row r="2725" spans="6:9">
      <c r="F2725" s="16"/>
      <c r="G2725" s="17"/>
      <c r="H2725" s="17"/>
      <c r="I2725" s="17"/>
    </row>
    <row r="2726" spans="6:9">
      <c r="F2726" s="16"/>
      <c r="G2726" s="17"/>
      <c r="H2726" s="17"/>
      <c r="I2726" s="17"/>
    </row>
    <row r="2727" spans="6:9">
      <c r="F2727" s="16"/>
      <c r="G2727" s="17"/>
      <c r="H2727" s="17"/>
      <c r="I2727" s="17"/>
    </row>
    <row r="2728" spans="6:9">
      <c r="F2728" s="16"/>
      <c r="G2728" s="17"/>
      <c r="H2728" s="17"/>
      <c r="I2728" s="17"/>
    </row>
    <row r="2729" spans="6:9">
      <c r="F2729" s="16"/>
      <c r="G2729" s="17"/>
      <c r="H2729" s="17"/>
      <c r="I2729" s="17"/>
    </row>
    <row r="2730" spans="6:9">
      <c r="F2730" s="16"/>
      <c r="G2730" s="17"/>
      <c r="H2730" s="17"/>
      <c r="I2730" s="17"/>
    </row>
    <row r="2731" spans="6:9">
      <c r="F2731" s="16"/>
      <c r="G2731" s="17"/>
      <c r="H2731" s="17"/>
      <c r="I2731" s="17"/>
    </row>
    <row r="2732" spans="6:9">
      <c r="F2732" s="16"/>
      <c r="G2732" s="17"/>
      <c r="H2732" s="17"/>
      <c r="I2732" s="17"/>
    </row>
    <row r="2733" spans="6:9">
      <c r="F2733" s="16"/>
      <c r="G2733" s="17"/>
      <c r="H2733" s="17"/>
      <c r="I2733" s="17"/>
    </row>
    <row r="2734" spans="6:9">
      <c r="F2734" s="16"/>
      <c r="G2734" s="17"/>
      <c r="H2734" s="17"/>
      <c r="I2734" s="17"/>
    </row>
    <row r="2735" spans="6:9">
      <c r="F2735" s="16"/>
      <c r="G2735" s="17"/>
      <c r="H2735" s="17"/>
      <c r="I2735" s="17"/>
    </row>
    <row r="2736" spans="6:9">
      <c r="F2736" s="16"/>
      <c r="G2736" s="17"/>
      <c r="H2736" s="17"/>
      <c r="I2736" s="17"/>
    </row>
    <row r="2737" spans="6:9">
      <c r="F2737" s="16"/>
      <c r="G2737" s="17"/>
      <c r="H2737" s="17"/>
      <c r="I2737" s="17"/>
    </row>
    <row r="2738" spans="6:9">
      <c r="F2738" s="16"/>
      <c r="G2738" s="17"/>
      <c r="H2738" s="17"/>
      <c r="I2738" s="17"/>
    </row>
    <row r="2739" spans="6:9">
      <c r="F2739" s="16"/>
      <c r="G2739" s="17"/>
      <c r="H2739" s="17"/>
      <c r="I2739" s="17"/>
    </row>
    <row r="2740" spans="6:9">
      <c r="F2740" s="16"/>
      <c r="G2740" s="17"/>
      <c r="H2740" s="17"/>
      <c r="I2740" s="17"/>
    </row>
    <row r="2741" spans="6:9">
      <c r="F2741" s="16"/>
      <c r="G2741" s="17"/>
      <c r="H2741" s="17"/>
      <c r="I2741" s="17"/>
    </row>
    <row r="2742" spans="6:9">
      <c r="F2742" s="16"/>
      <c r="G2742" s="17"/>
      <c r="H2742" s="17"/>
      <c r="I2742" s="17"/>
    </row>
    <row r="2743" spans="6:9">
      <c r="F2743" s="16"/>
      <c r="G2743" s="17"/>
      <c r="H2743" s="17"/>
      <c r="I2743" s="17"/>
    </row>
    <row r="2744" spans="6:9">
      <c r="F2744" s="16"/>
      <c r="G2744" s="17"/>
      <c r="H2744" s="17"/>
      <c r="I2744" s="17"/>
    </row>
    <row r="2745" spans="6:9">
      <c r="F2745" s="16"/>
      <c r="G2745" s="17"/>
      <c r="H2745" s="17"/>
      <c r="I2745" s="17"/>
    </row>
    <row r="2746" spans="6:9">
      <c r="F2746" s="16"/>
      <c r="G2746" s="17"/>
      <c r="H2746" s="17"/>
      <c r="I2746" s="17"/>
    </row>
    <row r="2747" spans="6:9">
      <c r="F2747" s="16"/>
      <c r="G2747" s="17"/>
      <c r="H2747" s="17"/>
      <c r="I2747" s="17"/>
    </row>
    <row r="2748" spans="6:9">
      <c r="F2748" s="16"/>
      <c r="G2748" s="17"/>
      <c r="H2748" s="17"/>
      <c r="I2748" s="17"/>
    </row>
    <row r="2749" spans="6:9">
      <c r="F2749" s="16"/>
      <c r="G2749" s="17"/>
      <c r="H2749" s="17"/>
      <c r="I2749" s="17"/>
    </row>
    <row r="2750" spans="6:9">
      <c r="F2750" s="16"/>
      <c r="G2750" s="17"/>
      <c r="H2750" s="17"/>
      <c r="I2750" s="17"/>
    </row>
    <row r="2751" spans="6:9">
      <c r="F2751" s="16"/>
      <c r="G2751" s="17"/>
      <c r="H2751" s="17"/>
      <c r="I2751" s="17"/>
    </row>
    <row r="2752" spans="6:9">
      <c r="F2752" s="16"/>
      <c r="G2752" s="17"/>
      <c r="H2752" s="17"/>
      <c r="I2752" s="17"/>
    </row>
    <row r="2753" spans="6:9">
      <c r="F2753" s="16"/>
      <c r="G2753" s="17"/>
      <c r="H2753" s="17"/>
      <c r="I2753" s="17"/>
    </row>
    <row r="2754" spans="6:9">
      <c r="F2754" s="16"/>
      <c r="G2754" s="17"/>
      <c r="H2754" s="17"/>
      <c r="I2754" s="17"/>
    </row>
    <row r="2755" spans="6:9">
      <c r="F2755" s="16"/>
      <c r="G2755" s="17"/>
      <c r="H2755" s="17"/>
      <c r="I2755" s="17"/>
    </row>
    <row r="2756" spans="6:9">
      <c r="F2756" s="16"/>
      <c r="G2756" s="17"/>
      <c r="H2756" s="17"/>
      <c r="I2756" s="17"/>
    </row>
    <row r="2757" spans="6:9">
      <c r="F2757" s="16"/>
      <c r="G2757" s="17"/>
      <c r="H2757" s="17"/>
      <c r="I2757" s="17"/>
    </row>
    <row r="2758" spans="6:9">
      <c r="F2758" s="16"/>
      <c r="G2758" s="17"/>
      <c r="H2758" s="17"/>
      <c r="I2758" s="17"/>
    </row>
    <row r="2759" spans="6:9">
      <c r="F2759" s="16"/>
      <c r="G2759" s="17"/>
      <c r="H2759" s="17"/>
      <c r="I2759" s="17"/>
    </row>
    <row r="2760" spans="6:9">
      <c r="F2760" s="16"/>
      <c r="G2760" s="17"/>
      <c r="H2760" s="17"/>
      <c r="I2760" s="17"/>
    </row>
    <row r="2761" spans="6:9">
      <c r="F2761" s="16"/>
      <c r="G2761" s="17"/>
      <c r="H2761" s="17"/>
      <c r="I2761" s="17"/>
    </row>
    <row r="2762" spans="6:9">
      <c r="F2762" s="16"/>
      <c r="G2762" s="17"/>
      <c r="H2762" s="17"/>
      <c r="I2762" s="17"/>
    </row>
    <row r="2763" spans="6:9">
      <c r="F2763" s="16"/>
      <c r="G2763" s="17"/>
      <c r="H2763" s="17"/>
      <c r="I2763" s="17"/>
    </row>
    <row r="2764" spans="6:9">
      <c r="F2764" s="16"/>
      <c r="G2764" s="17"/>
      <c r="H2764" s="17"/>
      <c r="I2764" s="17"/>
    </row>
    <row r="2765" spans="6:9">
      <c r="F2765" s="16"/>
      <c r="G2765" s="17"/>
      <c r="H2765" s="17"/>
      <c r="I2765" s="17"/>
    </row>
    <row r="2766" spans="6:9">
      <c r="F2766" s="16"/>
      <c r="G2766" s="17"/>
      <c r="H2766" s="17"/>
      <c r="I2766" s="17"/>
    </row>
    <row r="2767" spans="6:9">
      <c r="F2767" s="16"/>
      <c r="G2767" s="17"/>
      <c r="H2767" s="17"/>
      <c r="I2767" s="17"/>
    </row>
    <row r="2768" spans="6:9">
      <c r="F2768" s="16"/>
      <c r="G2768" s="17"/>
      <c r="H2768" s="17"/>
      <c r="I2768" s="17"/>
    </row>
    <row r="2769" spans="6:9">
      <c r="F2769" s="16"/>
      <c r="G2769" s="17"/>
      <c r="H2769" s="17"/>
      <c r="I2769" s="17"/>
    </row>
    <row r="2770" spans="6:9">
      <c r="F2770" s="16"/>
      <c r="G2770" s="17"/>
      <c r="H2770" s="17"/>
      <c r="I2770" s="17"/>
    </row>
    <row r="2771" spans="6:9">
      <c r="F2771" s="16"/>
      <c r="G2771" s="17"/>
      <c r="H2771" s="17"/>
      <c r="I2771" s="17"/>
    </row>
    <row r="2772" spans="6:9">
      <c r="F2772" s="16"/>
      <c r="G2772" s="17"/>
      <c r="H2772" s="17"/>
      <c r="I2772" s="17"/>
    </row>
    <row r="2773" spans="6:9">
      <c r="F2773" s="16"/>
      <c r="G2773" s="17"/>
      <c r="H2773" s="17"/>
      <c r="I2773" s="17"/>
    </row>
    <row r="2774" spans="6:9">
      <c r="F2774" s="16"/>
      <c r="G2774" s="17"/>
      <c r="H2774" s="17"/>
      <c r="I2774" s="17"/>
    </row>
    <row r="2775" spans="6:9">
      <c r="F2775" s="16"/>
      <c r="G2775" s="17"/>
      <c r="H2775" s="17"/>
      <c r="I2775" s="17"/>
    </row>
    <row r="2776" spans="6:9">
      <c r="F2776" s="16"/>
      <c r="G2776" s="17"/>
      <c r="H2776" s="17"/>
      <c r="I2776" s="17"/>
    </row>
    <row r="2777" spans="6:9">
      <c r="F2777" s="16"/>
      <c r="G2777" s="17"/>
      <c r="H2777" s="17"/>
      <c r="I2777" s="17"/>
    </row>
    <row r="2778" spans="6:9">
      <c r="F2778" s="16"/>
      <c r="G2778" s="17"/>
      <c r="H2778" s="17"/>
      <c r="I2778" s="17"/>
    </row>
    <row r="2779" spans="6:9">
      <c r="F2779" s="16"/>
      <c r="G2779" s="17"/>
      <c r="H2779" s="17"/>
      <c r="I2779" s="17"/>
    </row>
    <row r="2780" spans="6:9">
      <c r="F2780" s="16"/>
      <c r="G2780" s="17"/>
      <c r="H2780" s="17"/>
      <c r="I2780" s="17"/>
    </row>
    <row r="2781" spans="6:9">
      <c r="F2781" s="16"/>
      <c r="G2781" s="17"/>
      <c r="H2781" s="17"/>
      <c r="I2781" s="17"/>
    </row>
    <row r="2782" spans="6:9">
      <c r="F2782" s="16"/>
      <c r="G2782" s="17"/>
      <c r="H2782" s="17"/>
      <c r="I2782" s="17"/>
    </row>
    <row r="2783" spans="6:9">
      <c r="F2783" s="16"/>
      <c r="G2783" s="17"/>
      <c r="H2783" s="17"/>
      <c r="I2783" s="17"/>
    </row>
    <row r="2784" spans="6:9">
      <c r="F2784" s="16"/>
      <c r="G2784" s="17"/>
      <c r="H2784" s="17"/>
      <c r="I2784" s="17"/>
    </row>
    <row r="2785" spans="6:9">
      <c r="F2785" s="16"/>
      <c r="G2785" s="17"/>
      <c r="H2785" s="17"/>
      <c r="I2785" s="17"/>
    </row>
    <row r="2786" spans="6:9">
      <c r="F2786" s="16"/>
      <c r="G2786" s="17"/>
      <c r="H2786" s="17"/>
      <c r="I2786" s="17"/>
    </row>
    <row r="2787" spans="6:9">
      <c r="F2787" s="16"/>
      <c r="G2787" s="17"/>
      <c r="H2787" s="17"/>
      <c r="I2787" s="17"/>
    </row>
    <row r="2788" spans="6:9">
      <c r="F2788" s="16"/>
      <c r="G2788" s="17"/>
      <c r="H2788" s="17"/>
      <c r="I2788" s="17"/>
    </row>
    <row r="2789" spans="6:9">
      <c r="F2789" s="16"/>
      <c r="G2789" s="17"/>
      <c r="H2789" s="17"/>
      <c r="I2789" s="17"/>
    </row>
    <row r="2790" spans="6:9">
      <c r="F2790" s="16"/>
      <c r="G2790" s="17"/>
      <c r="H2790" s="17"/>
      <c r="I2790" s="17"/>
    </row>
    <row r="2791" spans="6:9">
      <c r="F2791" s="16"/>
      <c r="G2791" s="17"/>
      <c r="H2791" s="17"/>
      <c r="I2791" s="17"/>
    </row>
    <row r="2792" spans="6:9">
      <c r="F2792" s="16"/>
      <c r="G2792" s="17"/>
      <c r="H2792" s="17"/>
      <c r="I2792" s="17"/>
    </row>
    <row r="2793" spans="6:9">
      <c r="F2793" s="16"/>
      <c r="G2793" s="17"/>
      <c r="H2793" s="17"/>
      <c r="I2793" s="17"/>
    </row>
    <row r="2794" spans="6:9">
      <c r="F2794" s="16"/>
      <c r="G2794" s="17"/>
      <c r="H2794" s="17"/>
      <c r="I2794" s="17"/>
    </row>
    <row r="2795" spans="6:9">
      <c r="F2795" s="16"/>
      <c r="G2795" s="17"/>
      <c r="H2795" s="17"/>
      <c r="I2795" s="17"/>
    </row>
    <row r="2796" spans="6:9">
      <c r="F2796" s="16"/>
      <c r="G2796" s="17"/>
      <c r="H2796" s="17"/>
      <c r="I2796" s="17"/>
    </row>
    <row r="2797" spans="6:9">
      <c r="F2797" s="16"/>
      <c r="G2797" s="17"/>
      <c r="H2797" s="17"/>
      <c r="I2797" s="17"/>
    </row>
    <row r="2798" spans="6:9">
      <c r="F2798" s="16"/>
      <c r="G2798" s="17"/>
      <c r="H2798" s="17"/>
      <c r="I2798" s="17"/>
    </row>
    <row r="2799" spans="6:9">
      <c r="F2799" s="16"/>
      <c r="G2799" s="17"/>
      <c r="H2799" s="17"/>
      <c r="I2799" s="17"/>
    </row>
    <row r="2800" spans="6:9">
      <c r="F2800" s="16"/>
      <c r="G2800" s="17"/>
      <c r="H2800" s="17"/>
      <c r="I2800" s="17"/>
    </row>
    <row r="2801" spans="6:9">
      <c r="F2801" s="16"/>
      <c r="G2801" s="17"/>
      <c r="H2801" s="17"/>
      <c r="I2801" s="17"/>
    </row>
    <row r="2802" spans="6:9">
      <c r="F2802" s="16"/>
      <c r="G2802" s="17"/>
      <c r="H2802" s="17"/>
      <c r="I2802" s="17"/>
    </row>
    <row r="2803" spans="6:9">
      <c r="F2803" s="16"/>
      <c r="G2803" s="17"/>
      <c r="H2803" s="17"/>
      <c r="I2803" s="17"/>
    </row>
    <row r="2804" spans="6:9">
      <c r="F2804" s="16"/>
      <c r="G2804" s="17"/>
      <c r="H2804" s="17"/>
      <c r="I2804" s="17"/>
    </row>
    <row r="2805" spans="6:9">
      <c r="F2805" s="16"/>
      <c r="G2805" s="17"/>
      <c r="H2805" s="17"/>
      <c r="I2805" s="17"/>
    </row>
    <row r="2806" spans="6:9">
      <c r="F2806" s="16"/>
      <c r="G2806" s="17"/>
      <c r="H2806" s="17"/>
      <c r="I2806" s="17"/>
    </row>
    <row r="2807" spans="6:9">
      <c r="F2807" s="16"/>
      <c r="G2807" s="17"/>
      <c r="H2807" s="17"/>
      <c r="I2807" s="17"/>
    </row>
    <row r="2808" spans="6:9">
      <c r="F2808" s="16"/>
      <c r="G2808" s="17"/>
      <c r="H2808" s="17"/>
      <c r="I2808" s="17"/>
    </row>
    <row r="2809" spans="6:9">
      <c r="F2809" s="16"/>
      <c r="G2809" s="17"/>
      <c r="H2809" s="17"/>
      <c r="I2809" s="17"/>
    </row>
    <row r="2810" spans="6:9">
      <c r="F2810" s="16"/>
      <c r="G2810" s="17"/>
      <c r="H2810" s="17"/>
      <c r="I2810" s="17"/>
    </row>
    <row r="2811" spans="6:9">
      <c r="F2811" s="16"/>
      <c r="G2811" s="17"/>
      <c r="H2811" s="17"/>
      <c r="I2811" s="17"/>
    </row>
    <row r="2812" spans="6:9">
      <c r="F2812" s="16"/>
      <c r="G2812" s="17"/>
      <c r="H2812" s="17"/>
      <c r="I2812" s="17"/>
    </row>
    <row r="2813" spans="6:9">
      <c r="F2813" s="16"/>
      <c r="G2813" s="17"/>
      <c r="H2813" s="17"/>
      <c r="I2813" s="17"/>
    </row>
    <row r="2814" spans="6:9">
      <c r="F2814" s="16"/>
      <c r="G2814" s="17"/>
      <c r="H2814" s="17"/>
      <c r="I2814" s="17"/>
    </row>
    <row r="2815" spans="6:9">
      <c r="F2815" s="16"/>
      <c r="G2815" s="17"/>
      <c r="H2815" s="17"/>
      <c r="I2815" s="17"/>
    </row>
    <row r="2816" spans="6:9">
      <c r="F2816" s="16"/>
      <c r="G2816" s="17"/>
      <c r="H2816" s="17"/>
      <c r="I2816" s="17"/>
    </row>
    <row r="2817" spans="6:9">
      <c r="F2817" s="16"/>
      <c r="G2817" s="17"/>
      <c r="H2817" s="17"/>
      <c r="I2817" s="17"/>
    </row>
    <row r="2818" spans="6:9">
      <c r="F2818" s="16"/>
      <c r="G2818" s="17"/>
      <c r="H2818" s="17"/>
      <c r="I2818" s="17"/>
    </row>
    <row r="2819" spans="6:9">
      <c r="F2819" s="16"/>
      <c r="G2819" s="17"/>
      <c r="H2819" s="17"/>
      <c r="I2819" s="17"/>
    </row>
    <row r="2820" spans="6:9">
      <c r="F2820" s="16"/>
      <c r="G2820" s="17"/>
      <c r="H2820" s="17"/>
      <c r="I2820" s="17"/>
    </row>
    <row r="2821" spans="6:9">
      <c r="F2821" s="16"/>
      <c r="G2821" s="17"/>
      <c r="H2821" s="17"/>
      <c r="I2821" s="17"/>
    </row>
    <row r="2822" spans="6:9">
      <c r="F2822" s="16"/>
      <c r="G2822" s="17"/>
      <c r="H2822" s="17"/>
      <c r="I2822" s="17"/>
    </row>
    <row r="2823" spans="6:9">
      <c r="F2823" s="16"/>
      <c r="G2823" s="17"/>
      <c r="H2823" s="17"/>
      <c r="I2823" s="17"/>
    </row>
    <row r="2824" spans="6:9">
      <c r="F2824" s="16"/>
      <c r="G2824" s="17"/>
      <c r="H2824" s="17"/>
      <c r="I2824" s="17"/>
    </row>
    <row r="2825" spans="6:9">
      <c r="F2825" s="16"/>
      <c r="G2825" s="17"/>
      <c r="H2825" s="17"/>
      <c r="I2825" s="17"/>
    </row>
    <row r="2826" spans="6:9">
      <c r="F2826" s="16"/>
      <c r="G2826" s="17"/>
      <c r="H2826" s="17"/>
      <c r="I2826" s="17"/>
    </row>
    <row r="2827" spans="6:9">
      <c r="F2827" s="16"/>
      <c r="G2827" s="17"/>
      <c r="H2827" s="17"/>
      <c r="I2827" s="17"/>
    </row>
    <row r="2828" spans="6:9">
      <c r="F2828" s="16"/>
      <c r="G2828" s="17"/>
      <c r="H2828" s="17"/>
      <c r="I2828" s="17"/>
    </row>
    <row r="2829" spans="6:9">
      <c r="F2829" s="16"/>
      <c r="G2829" s="17"/>
      <c r="H2829" s="17"/>
      <c r="I2829" s="17"/>
    </row>
    <row r="2830" spans="6:9">
      <c r="F2830" s="16"/>
      <c r="G2830" s="17"/>
      <c r="H2830" s="17"/>
      <c r="I2830" s="17"/>
    </row>
    <row r="2831" spans="6:9">
      <c r="F2831" s="16"/>
      <c r="G2831" s="17"/>
      <c r="H2831" s="17"/>
      <c r="I2831" s="17"/>
    </row>
    <row r="2832" spans="6:9">
      <c r="F2832" s="16"/>
      <c r="G2832" s="17"/>
      <c r="H2832" s="17"/>
      <c r="I2832" s="17"/>
    </row>
    <row r="2833" spans="6:9">
      <c r="F2833" s="16"/>
      <c r="G2833" s="17"/>
      <c r="H2833" s="17"/>
      <c r="I2833" s="17"/>
    </row>
    <row r="2834" spans="6:9">
      <c r="F2834" s="16"/>
      <c r="G2834" s="17"/>
      <c r="H2834" s="17"/>
      <c r="I2834" s="17"/>
    </row>
    <row r="2835" spans="6:9">
      <c r="F2835" s="16"/>
      <c r="G2835" s="17"/>
      <c r="H2835" s="17"/>
      <c r="I2835" s="17"/>
    </row>
    <row r="2836" spans="6:9">
      <c r="F2836" s="16"/>
      <c r="G2836" s="17"/>
      <c r="H2836" s="17"/>
      <c r="I2836" s="17"/>
    </row>
    <row r="2837" spans="6:9">
      <c r="F2837" s="16"/>
      <c r="G2837" s="17"/>
      <c r="H2837" s="17"/>
      <c r="I2837" s="17"/>
    </row>
    <row r="2838" spans="6:9">
      <c r="F2838" s="16"/>
      <c r="G2838" s="17"/>
      <c r="H2838" s="17"/>
      <c r="I2838" s="17"/>
    </row>
    <row r="2839" spans="6:9">
      <c r="F2839" s="16"/>
      <c r="G2839" s="17"/>
      <c r="H2839" s="17"/>
      <c r="I2839" s="17"/>
    </row>
    <row r="2840" spans="6:9">
      <c r="F2840" s="16"/>
      <c r="G2840" s="17"/>
      <c r="H2840" s="17"/>
      <c r="I2840" s="17"/>
    </row>
    <row r="2841" spans="6:9">
      <c r="F2841" s="16"/>
      <c r="G2841" s="17"/>
      <c r="H2841" s="17"/>
      <c r="I2841" s="17"/>
    </row>
    <row r="2842" spans="6:9">
      <c r="F2842" s="16"/>
      <c r="G2842" s="17"/>
      <c r="H2842" s="17"/>
      <c r="I2842" s="17"/>
    </row>
    <row r="2843" spans="6:9">
      <c r="F2843" s="16"/>
      <c r="G2843" s="17"/>
      <c r="H2843" s="17"/>
      <c r="I2843" s="17"/>
    </row>
    <row r="2844" spans="6:9">
      <c r="F2844" s="16"/>
      <c r="G2844" s="17"/>
      <c r="H2844" s="17"/>
      <c r="I2844" s="17"/>
    </row>
    <row r="2845" spans="6:9">
      <c r="F2845" s="16"/>
      <c r="G2845" s="17"/>
      <c r="H2845" s="17"/>
      <c r="I2845" s="17"/>
    </row>
    <row r="2846" spans="6:9">
      <c r="F2846" s="16"/>
      <c r="G2846" s="17"/>
      <c r="H2846" s="17"/>
      <c r="I2846" s="17"/>
    </row>
    <row r="2847" spans="6:9">
      <c r="F2847" s="16"/>
      <c r="G2847" s="17"/>
      <c r="H2847" s="17"/>
      <c r="I2847" s="17"/>
    </row>
    <row r="2848" spans="6:9">
      <c r="F2848" s="16"/>
      <c r="G2848" s="17"/>
      <c r="H2848" s="17"/>
      <c r="I2848" s="17"/>
    </row>
    <row r="2849" spans="6:9">
      <c r="F2849" s="16"/>
      <c r="G2849" s="17"/>
      <c r="H2849" s="17"/>
      <c r="I2849" s="17"/>
    </row>
    <row r="2850" spans="6:9">
      <c r="F2850" s="16"/>
      <c r="G2850" s="17"/>
      <c r="H2850" s="17"/>
      <c r="I2850" s="17"/>
    </row>
    <row r="2851" spans="6:9">
      <c r="F2851" s="16"/>
      <c r="G2851" s="17"/>
      <c r="H2851" s="17"/>
      <c r="I2851" s="17"/>
    </row>
    <row r="2852" spans="6:9">
      <c r="F2852" s="16"/>
      <c r="G2852" s="17"/>
      <c r="H2852" s="17"/>
      <c r="I2852" s="17"/>
    </row>
    <row r="2853" spans="6:9">
      <c r="F2853" s="16"/>
      <c r="G2853" s="17"/>
      <c r="H2853" s="17"/>
      <c r="I2853" s="17"/>
    </row>
    <row r="2854" spans="6:9">
      <c r="F2854" s="16"/>
      <c r="G2854" s="17"/>
      <c r="H2854" s="17"/>
      <c r="I2854" s="17"/>
    </row>
    <row r="2855" spans="6:9">
      <c r="F2855" s="16"/>
      <c r="G2855" s="17"/>
      <c r="H2855" s="17"/>
      <c r="I2855" s="17"/>
    </row>
    <row r="2856" spans="6:9">
      <c r="F2856" s="16"/>
      <c r="G2856" s="17"/>
      <c r="H2856" s="17"/>
      <c r="I2856" s="17"/>
    </row>
    <row r="2857" spans="6:9">
      <c r="F2857" s="16"/>
      <c r="G2857" s="17"/>
      <c r="H2857" s="17"/>
      <c r="I2857" s="17"/>
    </row>
    <row r="2858" spans="6:9">
      <c r="F2858" s="16"/>
      <c r="G2858" s="17"/>
      <c r="H2858" s="17"/>
      <c r="I2858" s="17"/>
    </row>
    <row r="2859" spans="6:9">
      <c r="F2859" s="16"/>
      <c r="G2859" s="17"/>
      <c r="H2859" s="17"/>
      <c r="I2859" s="17"/>
    </row>
    <row r="2860" spans="6:9">
      <c r="F2860" s="16"/>
      <c r="G2860" s="17"/>
      <c r="H2860" s="17"/>
      <c r="I2860" s="17"/>
    </row>
    <row r="2861" spans="6:9">
      <c r="F2861" s="16"/>
      <c r="G2861" s="17"/>
      <c r="H2861" s="17"/>
      <c r="I2861" s="17"/>
    </row>
    <row r="2862" spans="6:9">
      <c r="F2862" s="16"/>
      <c r="G2862" s="17"/>
      <c r="H2862" s="17"/>
      <c r="I2862" s="17"/>
    </row>
    <row r="2863" spans="6:9">
      <c r="F2863" s="16"/>
      <c r="G2863" s="17"/>
      <c r="H2863" s="17"/>
      <c r="I2863" s="17"/>
    </row>
    <row r="2864" spans="6:9">
      <c r="F2864" s="16"/>
      <c r="G2864" s="17"/>
      <c r="H2864" s="17"/>
      <c r="I2864" s="17"/>
    </row>
    <row r="2865" spans="6:9">
      <c r="F2865" s="16"/>
      <c r="G2865" s="17"/>
      <c r="H2865" s="17"/>
      <c r="I2865" s="17"/>
    </row>
    <row r="2866" spans="6:9">
      <c r="F2866" s="16"/>
      <c r="G2866" s="17"/>
      <c r="H2866" s="17"/>
      <c r="I2866" s="17"/>
    </row>
    <row r="2867" spans="6:9">
      <c r="F2867" s="16"/>
      <c r="G2867" s="17"/>
      <c r="H2867" s="17"/>
      <c r="I2867" s="17"/>
    </row>
    <row r="2868" spans="6:9">
      <c r="F2868" s="16"/>
      <c r="G2868" s="17"/>
      <c r="H2868" s="17"/>
      <c r="I2868" s="17"/>
    </row>
    <row r="2869" spans="6:9">
      <c r="F2869" s="16"/>
      <c r="G2869" s="17"/>
      <c r="H2869" s="17"/>
      <c r="I2869" s="17"/>
    </row>
    <row r="2870" spans="6:9">
      <c r="F2870" s="16"/>
      <c r="G2870" s="17"/>
      <c r="H2870" s="17"/>
      <c r="I2870" s="17"/>
    </row>
    <row r="2871" spans="6:9">
      <c r="F2871" s="16"/>
      <c r="G2871" s="17"/>
      <c r="H2871" s="17"/>
      <c r="I2871" s="17"/>
    </row>
    <row r="2872" spans="6:9">
      <c r="F2872" s="16"/>
      <c r="G2872" s="17"/>
      <c r="H2872" s="17"/>
      <c r="I2872" s="17"/>
    </row>
    <row r="2873" spans="6:9">
      <c r="F2873" s="16"/>
      <c r="G2873" s="17"/>
      <c r="H2873" s="17"/>
      <c r="I2873" s="17"/>
    </row>
    <row r="2874" spans="6:9">
      <c r="F2874" s="16"/>
      <c r="G2874" s="17"/>
      <c r="H2874" s="17"/>
      <c r="I2874" s="17"/>
    </row>
    <row r="2875" spans="6:9">
      <c r="F2875" s="16"/>
      <c r="G2875" s="17"/>
      <c r="H2875" s="17"/>
      <c r="I2875" s="17"/>
    </row>
    <row r="2876" spans="6:9">
      <c r="F2876" s="16"/>
      <c r="G2876" s="17"/>
      <c r="H2876" s="17"/>
      <c r="I2876" s="17"/>
    </row>
    <row r="2877" spans="6:9">
      <c r="F2877" s="16"/>
      <c r="G2877" s="17"/>
      <c r="H2877" s="17"/>
      <c r="I2877" s="17"/>
    </row>
    <row r="2878" spans="6:9">
      <c r="F2878" s="16"/>
      <c r="G2878" s="17"/>
      <c r="H2878" s="17"/>
      <c r="I2878" s="17"/>
    </row>
    <row r="2879" spans="6:9">
      <c r="F2879" s="16"/>
      <c r="G2879" s="17"/>
      <c r="H2879" s="17"/>
      <c r="I2879" s="17"/>
    </row>
    <row r="2880" spans="6:9">
      <c r="F2880" s="16"/>
      <c r="G2880" s="17"/>
      <c r="H2880" s="17"/>
      <c r="I2880" s="17"/>
    </row>
    <row r="2881" spans="6:9">
      <c r="F2881" s="16"/>
      <c r="G2881" s="17"/>
      <c r="H2881" s="17"/>
      <c r="I2881" s="17"/>
    </row>
    <row r="2882" spans="6:9">
      <c r="F2882" s="16"/>
      <c r="G2882" s="17"/>
      <c r="H2882" s="17"/>
      <c r="I2882" s="17"/>
    </row>
    <row r="2883" spans="6:9">
      <c r="F2883" s="16"/>
      <c r="G2883" s="17"/>
      <c r="H2883" s="17"/>
      <c r="I2883" s="17"/>
    </row>
    <row r="2884" spans="6:9">
      <c r="F2884" s="16"/>
      <c r="G2884" s="17"/>
      <c r="H2884" s="17"/>
      <c r="I2884" s="17"/>
    </row>
    <row r="2885" spans="6:9">
      <c r="F2885" s="16"/>
      <c r="G2885" s="17"/>
      <c r="H2885" s="17"/>
      <c r="I2885" s="17"/>
    </row>
    <row r="2886" spans="6:9">
      <c r="F2886" s="16"/>
      <c r="G2886" s="17"/>
      <c r="H2886" s="17"/>
      <c r="I2886" s="17"/>
    </row>
    <row r="2887" spans="6:9">
      <c r="F2887" s="16"/>
      <c r="G2887" s="17"/>
      <c r="H2887" s="17"/>
      <c r="I2887" s="17"/>
    </row>
    <row r="2888" spans="6:9">
      <c r="F2888" s="16"/>
      <c r="G2888" s="17"/>
      <c r="H2888" s="17"/>
      <c r="I2888" s="17"/>
    </row>
    <row r="2889" spans="6:9">
      <c r="F2889" s="16"/>
      <c r="G2889" s="17"/>
      <c r="H2889" s="17"/>
      <c r="I2889" s="17"/>
    </row>
    <row r="2890" spans="6:9">
      <c r="F2890" s="16"/>
      <c r="G2890" s="17"/>
      <c r="H2890" s="17"/>
      <c r="I2890" s="17"/>
    </row>
    <row r="2891" spans="6:9">
      <c r="F2891" s="16"/>
      <c r="G2891" s="17"/>
      <c r="H2891" s="17"/>
      <c r="I2891" s="17"/>
    </row>
    <row r="2892" spans="6:9">
      <c r="F2892" s="16"/>
      <c r="G2892" s="17"/>
      <c r="H2892" s="17"/>
      <c r="I2892" s="17"/>
    </row>
    <row r="2893" spans="6:9">
      <c r="F2893" s="16"/>
      <c r="G2893" s="17"/>
      <c r="H2893" s="17"/>
      <c r="I2893" s="17"/>
    </row>
    <row r="2894" spans="6:9">
      <c r="F2894" s="16"/>
      <c r="G2894" s="17"/>
      <c r="H2894" s="17"/>
      <c r="I2894" s="17"/>
    </row>
    <row r="2895" spans="6:9">
      <c r="F2895" s="16"/>
      <c r="G2895" s="17"/>
      <c r="H2895" s="17"/>
      <c r="I2895" s="17"/>
    </row>
    <row r="2896" spans="6:9">
      <c r="F2896" s="16"/>
      <c r="G2896" s="17"/>
      <c r="H2896" s="17"/>
      <c r="I2896" s="17"/>
    </row>
    <row r="2897" spans="6:9">
      <c r="F2897" s="16"/>
      <c r="G2897" s="17"/>
      <c r="H2897" s="17"/>
      <c r="I2897" s="17"/>
    </row>
    <row r="2898" spans="6:9">
      <c r="F2898" s="16"/>
      <c r="G2898" s="17"/>
      <c r="H2898" s="17"/>
      <c r="I2898" s="17"/>
    </row>
    <row r="2899" spans="6:9">
      <c r="F2899" s="16"/>
      <c r="G2899" s="17"/>
      <c r="H2899" s="17"/>
      <c r="I2899" s="17"/>
    </row>
    <row r="2900" spans="6:9">
      <c r="F2900" s="16"/>
      <c r="G2900" s="17"/>
      <c r="H2900" s="17"/>
      <c r="I2900" s="17"/>
    </row>
    <row r="2901" spans="6:9">
      <c r="F2901" s="16"/>
      <c r="G2901" s="17"/>
      <c r="H2901" s="17"/>
      <c r="I2901" s="17"/>
    </row>
    <row r="2902" spans="6:9">
      <c r="F2902" s="16"/>
      <c r="G2902" s="17"/>
      <c r="H2902" s="17"/>
      <c r="I2902" s="17"/>
    </row>
    <row r="2903" spans="6:9">
      <c r="F2903" s="16"/>
      <c r="G2903" s="17"/>
      <c r="H2903" s="17"/>
      <c r="I2903" s="17"/>
    </row>
    <row r="2904" spans="6:9">
      <c r="F2904" s="16"/>
      <c r="G2904" s="17"/>
      <c r="H2904" s="17"/>
      <c r="I2904" s="17"/>
    </row>
    <row r="2905" spans="6:9">
      <c r="F2905" s="16"/>
      <c r="G2905" s="17"/>
      <c r="H2905" s="17"/>
      <c r="I2905" s="17"/>
    </row>
    <row r="2906" spans="6:9">
      <c r="F2906" s="16"/>
      <c r="G2906" s="17"/>
      <c r="H2906" s="17"/>
      <c r="I2906" s="17"/>
    </row>
    <row r="2907" spans="6:9">
      <c r="F2907" s="16"/>
      <c r="G2907" s="17"/>
      <c r="H2907" s="17"/>
      <c r="I2907" s="17"/>
    </row>
    <row r="2908" spans="6:9">
      <c r="F2908" s="16"/>
      <c r="G2908" s="17"/>
      <c r="H2908" s="17"/>
      <c r="I2908" s="17"/>
    </row>
    <row r="2909" spans="6:9">
      <c r="F2909" s="16"/>
      <c r="G2909" s="17"/>
      <c r="H2909" s="17"/>
      <c r="I2909" s="17"/>
    </row>
    <row r="2910" spans="6:9">
      <c r="F2910" s="16"/>
      <c r="G2910" s="17"/>
      <c r="H2910" s="17"/>
      <c r="I2910" s="17"/>
    </row>
    <row r="2911" spans="6:9">
      <c r="F2911" s="16"/>
      <c r="G2911" s="17"/>
      <c r="H2911" s="17"/>
      <c r="I2911" s="17"/>
    </row>
    <row r="2912" spans="6:9">
      <c r="F2912" s="16"/>
      <c r="G2912" s="17"/>
      <c r="H2912" s="17"/>
      <c r="I2912" s="17"/>
    </row>
    <row r="2913" spans="6:9">
      <c r="F2913" s="16"/>
      <c r="G2913" s="17"/>
      <c r="H2913" s="17"/>
      <c r="I2913" s="17"/>
    </row>
    <row r="2914" spans="6:9">
      <c r="F2914" s="16"/>
      <c r="G2914" s="17"/>
      <c r="H2914" s="17"/>
      <c r="I2914" s="17"/>
    </row>
    <row r="2915" spans="6:9">
      <c r="F2915" s="16"/>
      <c r="G2915" s="17"/>
      <c r="H2915" s="17"/>
      <c r="I2915" s="17"/>
    </row>
    <row r="2916" spans="6:9">
      <c r="F2916" s="16"/>
      <c r="G2916" s="17"/>
      <c r="H2916" s="17"/>
      <c r="I2916" s="17"/>
    </row>
    <row r="2917" spans="6:9">
      <c r="F2917" s="16"/>
      <c r="G2917" s="17"/>
      <c r="H2917" s="17"/>
      <c r="I2917" s="17"/>
    </row>
    <row r="2918" spans="6:9">
      <c r="F2918" s="16"/>
      <c r="G2918" s="17"/>
      <c r="H2918" s="17"/>
      <c r="I2918" s="17"/>
    </row>
    <row r="2919" spans="6:9">
      <c r="F2919" s="16"/>
      <c r="G2919" s="17"/>
      <c r="H2919" s="17"/>
      <c r="I2919" s="17"/>
    </row>
    <row r="2920" spans="6:9">
      <c r="F2920" s="16"/>
      <c r="G2920" s="17"/>
      <c r="H2920" s="17"/>
      <c r="I2920" s="17"/>
    </row>
    <row r="2921" spans="6:9">
      <c r="F2921" s="16"/>
      <c r="G2921" s="17"/>
      <c r="H2921" s="17"/>
      <c r="I2921" s="17"/>
    </row>
    <row r="2922" spans="6:9">
      <c r="F2922" s="16"/>
      <c r="G2922" s="17"/>
      <c r="H2922" s="17"/>
      <c r="I2922" s="17"/>
    </row>
    <row r="2923" spans="6:9">
      <c r="F2923" s="16"/>
      <c r="G2923" s="17"/>
      <c r="H2923" s="17"/>
      <c r="I2923" s="17"/>
    </row>
    <row r="2924" spans="6:9">
      <c r="F2924" s="16"/>
      <c r="G2924" s="17"/>
      <c r="H2924" s="17"/>
      <c r="I2924" s="17"/>
    </row>
    <row r="2925" spans="6:9">
      <c r="F2925" s="16"/>
      <c r="G2925" s="17"/>
      <c r="H2925" s="17"/>
      <c r="I2925" s="17"/>
    </row>
    <row r="2926" spans="6:9">
      <c r="F2926" s="16"/>
      <c r="G2926" s="17"/>
      <c r="H2926" s="17"/>
      <c r="I2926" s="17"/>
    </row>
    <row r="2927" spans="6:9">
      <c r="F2927" s="16"/>
      <c r="G2927" s="17"/>
      <c r="H2927" s="17"/>
      <c r="I2927" s="17"/>
    </row>
    <row r="2928" spans="6:9">
      <c r="F2928" s="16"/>
      <c r="G2928" s="17"/>
      <c r="H2928" s="17"/>
      <c r="I2928" s="17"/>
    </row>
    <row r="2929" spans="6:9">
      <c r="F2929" s="16"/>
      <c r="G2929" s="17"/>
      <c r="H2929" s="17"/>
      <c r="I2929" s="17"/>
    </row>
    <row r="2930" spans="6:9">
      <c r="F2930" s="16"/>
      <c r="G2930" s="17"/>
      <c r="H2930" s="17"/>
      <c r="I2930" s="17"/>
    </row>
    <row r="2931" spans="6:9">
      <c r="F2931" s="16"/>
      <c r="G2931" s="17"/>
      <c r="H2931" s="17"/>
      <c r="I2931" s="17"/>
    </row>
    <row r="2932" spans="6:9">
      <c r="F2932" s="16"/>
      <c r="G2932" s="17"/>
      <c r="H2932" s="17"/>
      <c r="I2932" s="17"/>
    </row>
    <row r="2933" spans="6:9">
      <c r="F2933" s="16"/>
      <c r="G2933" s="17"/>
      <c r="H2933" s="17"/>
      <c r="I2933" s="17"/>
    </row>
    <row r="2934" spans="6:9">
      <c r="F2934" s="16"/>
      <c r="G2934" s="17"/>
      <c r="H2934" s="17"/>
      <c r="I2934" s="17"/>
    </row>
    <row r="2935" spans="6:9">
      <c r="F2935" s="16"/>
      <c r="G2935" s="17"/>
      <c r="H2935" s="17"/>
      <c r="I2935" s="17"/>
    </row>
    <row r="2936" spans="6:9">
      <c r="F2936" s="16"/>
      <c r="G2936" s="17"/>
      <c r="H2936" s="17"/>
      <c r="I2936" s="17"/>
    </row>
    <row r="2937" spans="6:9">
      <c r="F2937" s="16"/>
      <c r="G2937" s="17"/>
      <c r="H2937" s="17"/>
      <c r="I2937" s="17"/>
    </row>
    <row r="2938" spans="6:9">
      <c r="F2938" s="16"/>
      <c r="G2938" s="17"/>
      <c r="H2938" s="17"/>
      <c r="I2938" s="17"/>
    </row>
    <row r="2939" spans="6:9">
      <c r="F2939" s="16"/>
      <c r="G2939" s="17"/>
      <c r="H2939" s="17"/>
      <c r="I2939" s="17"/>
    </row>
    <row r="2940" spans="6:9">
      <c r="F2940" s="16"/>
      <c r="G2940" s="17"/>
      <c r="H2940" s="17"/>
      <c r="I2940" s="17"/>
    </row>
    <row r="2941" spans="6:9">
      <c r="F2941" s="16"/>
      <c r="G2941" s="17"/>
      <c r="H2941" s="17"/>
      <c r="I2941" s="17"/>
    </row>
    <row r="2942" spans="6:9">
      <c r="F2942" s="16"/>
      <c r="G2942" s="17"/>
      <c r="H2942" s="17"/>
      <c r="I2942" s="17"/>
    </row>
    <row r="2943" spans="6:9">
      <c r="F2943" s="16"/>
      <c r="G2943" s="17"/>
      <c r="H2943" s="17"/>
      <c r="I2943" s="17"/>
    </row>
    <row r="2944" spans="6:9">
      <c r="F2944" s="16"/>
      <c r="G2944" s="17"/>
      <c r="H2944" s="17"/>
      <c r="I2944" s="17"/>
    </row>
    <row r="2945" spans="6:9">
      <c r="F2945" s="16"/>
      <c r="G2945" s="17"/>
      <c r="H2945" s="17"/>
      <c r="I2945" s="17"/>
    </row>
    <row r="2946" spans="6:9">
      <c r="F2946" s="16"/>
      <c r="G2946" s="17"/>
      <c r="H2946" s="17"/>
      <c r="I2946" s="17"/>
    </row>
    <row r="2947" spans="6:9">
      <c r="F2947" s="16"/>
      <c r="G2947" s="17"/>
      <c r="H2947" s="17"/>
      <c r="I2947" s="17"/>
    </row>
    <row r="2948" spans="6:9">
      <c r="F2948" s="16"/>
      <c r="G2948" s="17"/>
      <c r="H2948" s="17"/>
      <c r="I2948" s="17"/>
    </row>
    <row r="2949" spans="6:9">
      <c r="F2949" s="16"/>
      <c r="G2949" s="17"/>
      <c r="H2949" s="17"/>
      <c r="I2949" s="17"/>
    </row>
    <row r="2950" spans="6:9">
      <c r="F2950" s="16"/>
      <c r="G2950" s="17"/>
      <c r="H2950" s="17"/>
      <c r="I2950" s="17"/>
    </row>
    <row r="2951" spans="6:9">
      <c r="F2951" s="16"/>
      <c r="G2951" s="17"/>
      <c r="H2951" s="17"/>
      <c r="I2951" s="17"/>
    </row>
    <row r="2952" spans="6:9">
      <c r="F2952" s="16"/>
      <c r="G2952" s="17"/>
      <c r="H2952" s="17"/>
      <c r="I2952" s="17"/>
    </row>
    <row r="2953" spans="6:9">
      <c r="F2953" s="16"/>
      <c r="G2953" s="17"/>
      <c r="H2953" s="17"/>
      <c r="I2953" s="17"/>
    </row>
    <row r="2954" spans="6:9">
      <c r="F2954" s="16"/>
      <c r="G2954" s="17"/>
      <c r="H2954" s="17"/>
      <c r="I2954" s="17"/>
    </row>
    <row r="2955" spans="6:9">
      <c r="F2955" s="16"/>
      <c r="G2955" s="17"/>
      <c r="H2955" s="17"/>
      <c r="I2955" s="17"/>
    </row>
    <row r="2956" spans="6:9">
      <c r="F2956" s="16"/>
      <c r="G2956" s="17"/>
      <c r="H2956" s="17"/>
      <c r="I2956" s="17"/>
    </row>
    <row r="2957" spans="6:9">
      <c r="F2957" s="16"/>
      <c r="G2957" s="17"/>
      <c r="H2957" s="17"/>
      <c r="I2957" s="17"/>
    </row>
    <row r="2958" spans="6:9">
      <c r="F2958" s="16"/>
      <c r="G2958" s="17"/>
      <c r="H2958" s="17"/>
      <c r="I2958" s="17"/>
    </row>
    <row r="2959" spans="6:9">
      <c r="F2959" s="16"/>
      <c r="G2959" s="17"/>
      <c r="H2959" s="17"/>
      <c r="I2959" s="17"/>
    </row>
    <row r="2960" spans="6:9">
      <c r="F2960" s="16"/>
      <c r="G2960" s="17"/>
      <c r="H2960" s="17"/>
      <c r="I2960" s="17"/>
    </row>
    <row r="2961" spans="6:9">
      <c r="F2961" s="16"/>
      <c r="G2961" s="17"/>
      <c r="H2961" s="17"/>
      <c r="I2961" s="17"/>
    </row>
    <row r="2962" spans="6:9">
      <c r="F2962" s="16"/>
      <c r="G2962" s="17"/>
      <c r="H2962" s="17"/>
      <c r="I2962" s="17"/>
    </row>
    <row r="2963" spans="6:9">
      <c r="F2963" s="16"/>
      <c r="G2963" s="17"/>
      <c r="H2963" s="17"/>
      <c r="I2963" s="17"/>
    </row>
    <row r="2964" spans="6:9">
      <c r="F2964" s="16"/>
      <c r="G2964" s="17"/>
      <c r="H2964" s="17"/>
      <c r="I2964" s="17"/>
    </row>
    <row r="2965" spans="6:9">
      <c r="F2965" s="16"/>
      <c r="G2965" s="17"/>
      <c r="H2965" s="17"/>
      <c r="I2965" s="17"/>
    </row>
    <row r="2966" spans="6:9">
      <c r="F2966" s="16"/>
      <c r="G2966" s="17"/>
      <c r="H2966" s="17"/>
      <c r="I2966" s="17"/>
    </row>
    <row r="2967" spans="6:9">
      <c r="F2967" s="16"/>
      <c r="G2967" s="17"/>
      <c r="H2967" s="17"/>
      <c r="I2967" s="17"/>
    </row>
    <row r="2968" spans="6:9">
      <c r="F2968" s="16"/>
      <c r="G2968" s="17"/>
      <c r="H2968" s="17"/>
      <c r="I2968" s="17"/>
    </row>
    <row r="2969" spans="6:9">
      <c r="F2969" s="16"/>
      <c r="G2969" s="17"/>
      <c r="H2969" s="17"/>
      <c r="I2969" s="17"/>
    </row>
    <row r="2970" spans="6:9">
      <c r="F2970" s="16"/>
      <c r="G2970" s="17"/>
      <c r="H2970" s="17"/>
      <c r="I2970" s="17"/>
    </row>
    <row r="2971" spans="6:9">
      <c r="F2971" s="16"/>
      <c r="G2971" s="17"/>
      <c r="H2971" s="17"/>
      <c r="I2971" s="17"/>
    </row>
    <row r="2972" spans="6:9">
      <c r="F2972" s="16"/>
      <c r="G2972" s="17"/>
      <c r="H2972" s="17"/>
      <c r="I2972" s="17"/>
    </row>
    <row r="2973" spans="6:9">
      <c r="F2973" s="16"/>
      <c r="G2973" s="17"/>
      <c r="H2973" s="17"/>
      <c r="I2973" s="17"/>
    </row>
    <row r="2974" spans="6:9">
      <c r="F2974" s="16"/>
      <c r="G2974" s="17"/>
      <c r="H2974" s="17"/>
      <c r="I2974" s="17"/>
    </row>
    <row r="2975" spans="6:9">
      <c r="F2975" s="16"/>
      <c r="G2975" s="17"/>
      <c r="H2975" s="17"/>
      <c r="I2975" s="17"/>
    </row>
    <row r="2976" spans="6:9">
      <c r="F2976" s="16"/>
      <c r="G2976" s="17"/>
      <c r="H2976" s="17"/>
      <c r="I2976" s="17"/>
    </row>
    <row r="2977" spans="6:9">
      <c r="F2977" s="16"/>
      <c r="G2977" s="17"/>
      <c r="H2977" s="17"/>
      <c r="I2977" s="17"/>
    </row>
    <row r="2978" spans="6:9">
      <c r="F2978" s="16"/>
      <c r="G2978" s="17"/>
      <c r="H2978" s="17"/>
      <c r="I2978" s="17"/>
    </row>
    <row r="2979" spans="6:9">
      <c r="F2979" s="16"/>
      <c r="G2979" s="17"/>
      <c r="H2979" s="17"/>
      <c r="I2979" s="17"/>
    </row>
    <row r="2980" spans="6:9">
      <c r="F2980" s="16"/>
      <c r="G2980" s="17"/>
      <c r="H2980" s="17"/>
      <c r="I2980" s="17"/>
    </row>
    <row r="2981" spans="6:9">
      <c r="F2981" s="16"/>
      <c r="G2981" s="17"/>
      <c r="H2981" s="17"/>
      <c r="I2981" s="17"/>
    </row>
    <row r="2982" spans="6:9">
      <c r="F2982" s="16"/>
      <c r="G2982" s="17"/>
      <c r="H2982" s="17"/>
      <c r="I2982" s="17"/>
    </row>
    <row r="2983" spans="6:9">
      <c r="F2983" s="16"/>
      <c r="G2983" s="17"/>
      <c r="H2983" s="17"/>
      <c r="I2983" s="17"/>
    </row>
    <row r="2984" spans="6:9">
      <c r="F2984" s="16"/>
      <c r="G2984" s="17"/>
      <c r="H2984" s="17"/>
      <c r="I2984" s="17"/>
    </row>
    <row r="2985" spans="6:9">
      <c r="F2985" s="16"/>
      <c r="G2985" s="17"/>
      <c r="H2985" s="17"/>
      <c r="I2985" s="17"/>
    </row>
    <row r="2986" spans="6:9">
      <c r="F2986" s="16"/>
      <c r="G2986" s="17"/>
      <c r="H2986" s="17"/>
      <c r="I2986" s="17"/>
    </row>
    <row r="2987" spans="6:9">
      <c r="F2987" s="16"/>
      <c r="G2987" s="17"/>
      <c r="H2987" s="17"/>
      <c r="I2987" s="17"/>
    </row>
    <row r="2988" spans="6:9">
      <c r="F2988" s="16"/>
      <c r="G2988" s="17"/>
      <c r="H2988" s="17"/>
      <c r="I2988" s="17"/>
    </row>
    <row r="2989" spans="6:9">
      <c r="F2989" s="16"/>
      <c r="G2989" s="17"/>
      <c r="H2989" s="17"/>
      <c r="I2989" s="17"/>
    </row>
    <row r="2990" spans="6:9">
      <c r="F2990" s="16"/>
      <c r="G2990" s="17"/>
      <c r="H2990" s="17"/>
      <c r="I2990" s="17"/>
    </row>
    <row r="2991" spans="6:9">
      <c r="F2991" s="16"/>
      <c r="G2991" s="17"/>
      <c r="H2991" s="17"/>
      <c r="I2991" s="17"/>
    </row>
    <row r="2992" spans="6:9">
      <c r="F2992" s="16"/>
      <c r="G2992" s="17"/>
      <c r="H2992" s="17"/>
      <c r="I2992" s="17"/>
    </row>
    <row r="2993" spans="6:9">
      <c r="F2993" s="16"/>
      <c r="G2993" s="17"/>
      <c r="H2993" s="17"/>
      <c r="I2993" s="17"/>
    </row>
    <row r="2994" spans="6:9">
      <c r="F2994" s="16"/>
      <c r="G2994" s="17"/>
      <c r="H2994" s="17"/>
      <c r="I2994" s="17"/>
    </row>
    <row r="2995" spans="6:9">
      <c r="F2995" s="16"/>
      <c r="G2995" s="17"/>
      <c r="H2995" s="17"/>
      <c r="I2995" s="17"/>
    </row>
    <row r="2996" spans="6:9">
      <c r="F2996" s="16"/>
      <c r="G2996" s="17"/>
      <c r="H2996" s="17"/>
      <c r="I2996" s="17"/>
    </row>
    <row r="2997" spans="6:9">
      <c r="F2997" s="16"/>
      <c r="G2997" s="17"/>
      <c r="H2997" s="17"/>
      <c r="I2997" s="17"/>
    </row>
    <row r="2998" spans="6:9">
      <c r="F2998" s="16"/>
      <c r="G2998" s="17"/>
      <c r="H2998" s="17"/>
      <c r="I2998" s="17"/>
    </row>
    <row r="2999" spans="6:9">
      <c r="F2999" s="16"/>
      <c r="G2999" s="17"/>
      <c r="H2999" s="17"/>
      <c r="I2999" s="17"/>
    </row>
    <row r="3000" spans="6:9">
      <c r="F3000" s="16"/>
      <c r="G3000" s="17"/>
      <c r="H3000" s="17"/>
      <c r="I3000" s="17"/>
    </row>
    <row r="3001" spans="6:9">
      <c r="F3001" s="16"/>
      <c r="G3001" s="17"/>
      <c r="H3001" s="17"/>
      <c r="I3001" s="17"/>
    </row>
    <row r="3002" spans="6:9">
      <c r="F3002" s="16"/>
      <c r="G3002" s="17"/>
      <c r="H3002" s="17"/>
      <c r="I3002" s="17"/>
    </row>
    <row r="3003" spans="6:9">
      <c r="F3003" s="16"/>
      <c r="G3003" s="17"/>
      <c r="H3003" s="17"/>
      <c r="I3003" s="17"/>
    </row>
    <row r="3004" spans="6:9">
      <c r="F3004" s="16"/>
      <c r="G3004" s="17"/>
      <c r="H3004" s="17"/>
      <c r="I3004" s="17"/>
    </row>
    <row r="3005" spans="6:9">
      <c r="F3005" s="16"/>
      <c r="G3005" s="17"/>
      <c r="H3005" s="17"/>
      <c r="I3005" s="17"/>
    </row>
    <row r="3006" spans="6:9">
      <c r="F3006" s="16"/>
      <c r="G3006" s="17"/>
      <c r="H3006" s="17"/>
      <c r="I3006" s="17"/>
    </row>
    <row r="3007" spans="6:9">
      <c r="F3007" s="16"/>
      <c r="G3007" s="17"/>
      <c r="H3007" s="17"/>
      <c r="I3007" s="17"/>
    </row>
    <row r="3008" spans="6:9">
      <c r="F3008" s="16"/>
      <c r="G3008" s="17"/>
      <c r="H3008" s="17"/>
      <c r="I3008" s="17"/>
    </row>
    <row r="3009" spans="6:9">
      <c r="F3009" s="16"/>
      <c r="G3009" s="17"/>
      <c r="H3009" s="17"/>
      <c r="I3009" s="17"/>
    </row>
    <row r="3010" spans="6:9">
      <c r="F3010" s="16"/>
      <c r="G3010" s="17"/>
      <c r="H3010" s="17"/>
      <c r="I3010" s="17"/>
    </row>
    <row r="3011" spans="6:9">
      <c r="F3011" s="16"/>
      <c r="G3011" s="17"/>
      <c r="H3011" s="17"/>
      <c r="I3011" s="17"/>
    </row>
    <row r="3012" spans="6:9">
      <c r="F3012" s="16"/>
      <c r="G3012" s="17"/>
      <c r="H3012" s="17"/>
      <c r="I3012" s="17"/>
    </row>
    <row r="3013" spans="6:9">
      <c r="F3013" s="16"/>
      <c r="G3013" s="17"/>
      <c r="H3013" s="17"/>
      <c r="I3013" s="17"/>
    </row>
    <row r="3014" spans="6:9">
      <c r="F3014" s="16"/>
      <c r="G3014" s="17"/>
      <c r="H3014" s="17"/>
      <c r="I3014" s="17"/>
    </row>
    <row r="3015" spans="6:9">
      <c r="F3015" s="16"/>
      <c r="G3015" s="17"/>
      <c r="H3015" s="17"/>
      <c r="I3015" s="17"/>
    </row>
    <row r="3016" spans="6:9">
      <c r="F3016" s="16"/>
      <c r="G3016" s="17"/>
      <c r="H3016" s="17"/>
      <c r="I3016" s="17"/>
    </row>
    <row r="3017" spans="6:9">
      <c r="F3017" s="16"/>
      <c r="G3017" s="17"/>
      <c r="H3017" s="17"/>
      <c r="I3017" s="17"/>
    </row>
    <row r="3018" spans="6:9">
      <c r="F3018" s="16"/>
      <c r="G3018" s="17"/>
      <c r="H3018" s="17"/>
      <c r="I3018" s="17"/>
    </row>
    <row r="3019" spans="6:9">
      <c r="F3019" s="16"/>
      <c r="G3019" s="17"/>
      <c r="H3019" s="17"/>
      <c r="I3019" s="17"/>
    </row>
    <row r="3020" spans="6:9">
      <c r="F3020" s="16"/>
      <c r="G3020" s="17"/>
      <c r="H3020" s="17"/>
      <c r="I3020" s="17"/>
    </row>
    <row r="3021" spans="6:9">
      <c r="F3021" s="16"/>
      <c r="G3021" s="17"/>
      <c r="H3021" s="17"/>
      <c r="I3021" s="17"/>
    </row>
    <row r="3022" spans="6:9">
      <c r="F3022" s="16"/>
      <c r="G3022" s="17"/>
      <c r="H3022" s="17"/>
      <c r="I3022" s="17"/>
    </row>
    <row r="3023" spans="6:9">
      <c r="F3023" s="16"/>
      <c r="G3023" s="17"/>
      <c r="H3023" s="17"/>
      <c r="I3023" s="17"/>
    </row>
    <row r="3024" spans="6:9">
      <c r="F3024" s="16"/>
      <c r="G3024" s="17"/>
      <c r="H3024" s="17"/>
      <c r="I3024" s="17"/>
    </row>
    <row r="3025" spans="6:9">
      <c r="F3025" s="16"/>
      <c r="G3025" s="17"/>
      <c r="H3025" s="17"/>
      <c r="I3025" s="17"/>
    </row>
    <row r="3026" spans="6:9">
      <c r="F3026" s="16"/>
      <c r="G3026" s="17"/>
      <c r="H3026" s="17"/>
      <c r="I3026" s="17"/>
    </row>
    <row r="3027" spans="6:9">
      <c r="F3027" s="16"/>
      <c r="G3027" s="17"/>
      <c r="H3027" s="17"/>
      <c r="I3027" s="17"/>
    </row>
    <row r="3028" spans="6:9">
      <c r="F3028" s="16"/>
      <c r="G3028" s="17"/>
      <c r="H3028" s="17"/>
      <c r="I3028" s="17"/>
    </row>
    <row r="3029" spans="6:9">
      <c r="F3029" s="16"/>
      <c r="G3029" s="17"/>
      <c r="H3029" s="17"/>
      <c r="I3029" s="17"/>
    </row>
    <row r="3030" spans="6:9">
      <c r="F3030" s="16"/>
      <c r="G3030" s="17"/>
      <c r="H3030" s="17"/>
      <c r="I3030" s="17"/>
    </row>
    <row r="3031" spans="6:9">
      <c r="F3031" s="16"/>
      <c r="G3031" s="17"/>
      <c r="H3031" s="17"/>
      <c r="I3031" s="17"/>
    </row>
    <row r="3032" spans="6:9">
      <c r="F3032" s="16"/>
      <c r="G3032" s="17"/>
      <c r="H3032" s="17"/>
      <c r="I3032" s="17"/>
    </row>
    <row r="3033" spans="6:9">
      <c r="F3033" s="16"/>
      <c r="G3033" s="17"/>
      <c r="H3033" s="17"/>
      <c r="I3033" s="17"/>
    </row>
    <row r="3034" spans="6:9">
      <c r="F3034" s="16"/>
      <c r="G3034" s="17"/>
      <c r="H3034" s="17"/>
      <c r="I3034" s="17"/>
    </row>
    <row r="3035" spans="6:9">
      <c r="F3035" s="16"/>
      <c r="G3035" s="17"/>
      <c r="H3035" s="17"/>
      <c r="I3035" s="17"/>
    </row>
    <row r="3036" spans="6:9">
      <c r="F3036" s="16"/>
      <c r="G3036" s="17"/>
      <c r="H3036" s="17"/>
      <c r="I3036" s="17"/>
    </row>
    <row r="3037" spans="6:9">
      <c r="F3037" s="16"/>
      <c r="G3037" s="17"/>
      <c r="H3037" s="17"/>
      <c r="I3037" s="17"/>
    </row>
    <row r="3038" spans="6:9">
      <c r="F3038" s="16"/>
      <c r="G3038" s="17"/>
      <c r="H3038" s="17"/>
      <c r="I3038" s="17"/>
    </row>
    <row r="3039" spans="6:9">
      <c r="F3039" s="16"/>
      <c r="G3039" s="17"/>
      <c r="H3039" s="17"/>
      <c r="I3039" s="17"/>
    </row>
    <row r="3040" spans="6:9">
      <c r="F3040" s="16"/>
      <c r="G3040" s="17"/>
      <c r="H3040" s="17"/>
      <c r="I3040" s="17"/>
    </row>
    <row r="3041" spans="6:9">
      <c r="F3041" s="16"/>
      <c r="G3041" s="17"/>
      <c r="H3041" s="17"/>
      <c r="I3041" s="17"/>
    </row>
    <row r="3042" spans="6:9">
      <c r="F3042" s="16"/>
      <c r="G3042" s="17"/>
      <c r="H3042" s="17"/>
      <c r="I3042" s="17"/>
    </row>
    <row r="3043" spans="6:9">
      <c r="F3043" s="16"/>
      <c r="G3043" s="17"/>
      <c r="H3043" s="17"/>
      <c r="I3043" s="17"/>
    </row>
    <row r="3044" spans="6:9">
      <c r="F3044" s="16"/>
      <c r="G3044" s="17"/>
      <c r="H3044" s="17"/>
      <c r="I3044" s="17"/>
    </row>
    <row r="3045" spans="6:9">
      <c r="F3045" s="16"/>
      <c r="G3045" s="17"/>
      <c r="H3045" s="17"/>
      <c r="I3045" s="17"/>
    </row>
    <row r="3046" spans="6:9">
      <c r="F3046" s="16"/>
      <c r="G3046" s="17"/>
      <c r="H3046" s="17"/>
      <c r="I3046" s="17"/>
    </row>
    <row r="3047" spans="6:9">
      <c r="F3047" s="16"/>
      <c r="G3047" s="17"/>
      <c r="H3047" s="17"/>
      <c r="I3047" s="17"/>
    </row>
    <row r="3048" spans="6:9">
      <c r="F3048" s="16"/>
      <c r="G3048" s="17"/>
      <c r="H3048" s="17"/>
      <c r="I3048" s="17"/>
    </row>
    <row r="3049" spans="6:9">
      <c r="F3049" s="16"/>
      <c r="G3049" s="17"/>
      <c r="H3049" s="17"/>
      <c r="I3049" s="17"/>
    </row>
    <row r="3050" spans="6:9">
      <c r="F3050" s="16"/>
      <c r="G3050" s="17"/>
      <c r="H3050" s="17"/>
      <c r="I3050" s="17"/>
    </row>
    <row r="3051" spans="6:9">
      <c r="F3051" s="16"/>
      <c r="G3051" s="17"/>
      <c r="H3051" s="17"/>
      <c r="I3051" s="17"/>
    </row>
    <row r="3052" spans="6:9">
      <c r="F3052" s="16"/>
      <c r="G3052" s="17"/>
      <c r="H3052" s="17"/>
      <c r="I3052" s="17"/>
    </row>
    <row r="3053" spans="6:9">
      <c r="F3053" s="16"/>
      <c r="G3053" s="17"/>
      <c r="H3053" s="17"/>
      <c r="I3053" s="17"/>
    </row>
    <row r="3054" spans="6:9">
      <c r="F3054" s="16"/>
      <c r="G3054" s="17"/>
      <c r="H3054" s="17"/>
      <c r="I3054" s="17"/>
    </row>
    <row r="3055" spans="6:9">
      <c r="F3055" s="16"/>
      <c r="G3055" s="17"/>
      <c r="H3055" s="17"/>
      <c r="I3055" s="17"/>
    </row>
    <row r="3056" spans="6:9">
      <c r="F3056" s="16"/>
      <c r="G3056" s="17"/>
      <c r="H3056" s="17"/>
      <c r="I3056" s="17"/>
    </row>
    <row r="3057" spans="6:9">
      <c r="F3057" s="16"/>
      <c r="G3057" s="17"/>
      <c r="H3057" s="17"/>
      <c r="I3057" s="17"/>
    </row>
    <row r="3058" spans="6:9">
      <c r="F3058" s="16"/>
      <c r="G3058" s="17"/>
      <c r="H3058" s="17"/>
      <c r="I3058" s="17"/>
    </row>
    <row r="3059" spans="6:9">
      <c r="F3059" s="16"/>
      <c r="G3059" s="17"/>
      <c r="H3059" s="17"/>
      <c r="I3059" s="17"/>
    </row>
    <row r="3060" spans="6:9">
      <c r="F3060" s="16"/>
      <c r="G3060" s="17"/>
      <c r="H3060" s="17"/>
      <c r="I3060" s="17"/>
    </row>
    <row r="3061" spans="6:9">
      <c r="F3061" s="16"/>
      <c r="G3061" s="17"/>
      <c r="H3061" s="17"/>
      <c r="I3061" s="17"/>
    </row>
    <row r="3062" spans="6:9">
      <c r="F3062" s="16"/>
      <c r="G3062" s="17"/>
      <c r="H3062" s="17"/>
      <c r="I3062" s="17"/>
    </row>
    <row r="3063" spans="6:9">
      <c r="F3063" s="16"/>
      <c r="G3063" s="17"/>
      <c r="H3063" s="17"/>
      <c r="I3063" s="17"/>
    </row>
    <row r="3064" spans="6:9">
      <c r="F3064" s="16"/>
      <c r="G3064" s="17"/>
      <c r="H3064" s="17"/>
      <c r="I3064" s="17"/>
    </row>
    <row r="3065" spans="6:9">
      <c r="F3065" s="16"/>
      <c r="G3065" s="17"/>
      <c r="H3065" s="17"/>
      <c r="I3065" s="17"/>
    </row>
    <row r="3066" spans="6:9">
      <c r="F3066" s="16"/>
      <c r="G3066" s="17"/>
      <c r="H3066" s="17"/>
      <c r="I3066" s="17"/>
    </row>
    <row r="3067" spans="6:9">
      <c r="F3067" s="16"/>
      <c r="G3067" s="17"/>
      <c r="H3067" s="17"/>
      <c r="I3067" s="17"/>
    </row>
    <row r="3068" spans="6:9">
      <c r="F3068" s="16"/>
      <c r="G3068" s="17"/>
      <c r="H3068" s="17"/>
      <c r="I3068" s="17"/>
    </row>
    <row r="3069" spans="6:9">
      <c r="F3069" s="16"/>
      <c r="G3069" s="17"/>
      <c r="H3069" s="17"/>
      <c r="I3069" s="17"/>
    </row>
    <row r="3070" spans="6:9">
      <c r="F3070" s="16"/>
      <c r="G3070" s="17"/>
      <c r="H3070" s="17"/>
      <c r="I3070" s="17"/>
    </row>
    <row r="3071" spans="6:9">
      <c r="F3071" s="16"/>
      <c r="G3071" s="17"/>
      <c r="H3071" s="17"/>
      <c r="I3071" s="17"/>
    </row>
    <row r="3072" spans="6:9">
      <c r="F3072" s="16"/>
      <c r="G3072" s="17"/>
      <c r="H3072" s="17"/>
      <c r="I3072" s="17"/>
    </row>
    <row r="3073" spans="6:9">
      <c r="F3073" s="16"/>
      <c r="G3073" s="17"/>
      <c r="H3073" s="17"/>
      <c r="I3073" s="17"/>
    </row>
    <row r="3074" spans="6:9">
      <c r="F3074" s="16"/>
      <c r="G3074" s="17"/>
      <c r="H3074" s="17"/>
      <c r="I3074" s="17"/>
    </row>
    <row r="3075" spans="6:9">
      <c r="F3075" s="16"/>
      <c r="G3075" s="17"/>
      <c r="H3075" s="17"/>
      <c r="I3075" s="17"/>
    </row>
    <row r="3076" spans="6:9">
      <c r="F3076" s="16"/>
      <c r="G3076" s="17"/>
      <c r="H3076" s="17"/>
      <c r="I3076" s="17"/>
    </row>
    <row r="3077" spans="6:9">
      <c r="F3077" s="16"/>
      <c r="G3077" s="17"/>
      <c r="H3077" s="17"/>
      <c r="I3077" s="17"/>
    </row>
    <row r="3078" spans="6:9">
      <c r="F3078" s="16"/>
      <c r="G3078" s="17"/>
      <c r="H3078" s="17"/>
      <c r="I3078" s="17"/>
    </row>
    <row r="3079" spans="6:9">
      <c r="F3079" s="16"/>
      <c r="G3079" s="17"/>
      <c r="H3079" s="17"/>
      <c r="I3079" s="17"/>
    </row>
    <row r="3080" spans="6:9">
      <c r="F3080" s="16"/>
      <c r="G3080" s="17"/>
      <c r="H3080" s="17"/>
      <c r="I3080" s="17"/>
    </row>
    <row r="3081" spans="6:9">
      <c r="F3081" s="16"/>
      <c r="G3081" s="17"/>
      <c r="H3081" s="17"/>
      <c r="I3081" s="17"/>
    </row>
    <row r="3082" spans="6:9">
      <c r="F3082" s="16"/>
      <c r="G3082" s="17"/>
      <c r="H3082" s="17"/>
      <c r="I3082" s="17"/>
    </row>
    <row r="3083" spans="6:9">
      <c r="F3083" s="16"/>
      <c r="G3083" s="17"/>
      <c r="H3083" s="17"/>
      <c r="I3083" s="17"/>
    </row>
    <row r="3084" spans="6:9">
      <c r="F3084" s="16"/>
      <c r="G3084" s="17"/>
      <c r="H3084" s="17"/>
      <c r="I3084" s="17"/>
    </row>
    <row r="3085" spans="6:9">
      <c r="F3085" s="16"/>
      <c r="G3085" s="17"/>
      <c r="H3085" s="17"/>
      <c r="I3085" s="17"/>
    </row>
    <row r="3086" spans="6:9">
      <c r="F3086" s="16"/>
      <c r="G3086" s="17"/>
      <c r="H3086" s="17"/>
      <c r="I3086" s="17"/>
    </row>
    <row r="3087" spans="6:9">
      <c r="F3087" s="16"/>
      <c r="G3087" s="17"/>
      <c r="H3087" s="17"/>
      <c r="I3087" s="17"/>
    </row>
    <row r="3088" spans="6:9">
      <c r="F3088" s="16"/>
      <c r="G3088" s="17"/>
      <c r="H3088" s="17"/>
      <c r="I3088" s="17"/>
    </row>
    <row r="3089" spans="6:9">
      <c r="F3089" s="16"/>
      <c r="G3089" s="17"/>
      <c r="H3089" s="17"/>
      <c r="I3089" s="17"/>
    </row>
    <row r="3090" spans="6:9">
      <c r="F3090" s="16"/>
      <c r="G3090" s="17"/>
      <c r="H3090" s="17"/>
      <c r="I3090" s="17"/>
    </row>
    <row r="3091" spans="6:9">
      <c r="F3091" s="16"/>
      <c r="G3091" s="17"/>
      <c r="H3091" s="17"/>
      <c r="I3091" s="17"/>
    </row>
    <row r="3092" spans="6:9">
      <c r="F3092" s="16"/>
      <c r="G3092" s="17"/>
      <c r="H3092" s="17"/>
      <c r="I3092" s="17"/>
    </row>
    <row r="3093" spans="6:9">
      <c r="F3093" s="16"/>
      <c r="G3093" s="17"/>
      <c r="H3093" s="17"/>
      <c r="I3093" s="17"/>
    </row>
    <row r="3094" spans="6:9">
      <c r="F3094" s="16"/>
      <c r="G3094" s="17"/>
      <c r="H3094" s="17"/>
      <c r="I3094" s="17"/>
    </row>
    <row r="3095" spans="6:9">
      <c r="F3095" s="16"/>
      <c r="G3095" s="17"/>
      <c r="H3095" s="17"/>
      <c r="I3095" s="17"/>
    </row>
    <row r="3096" spans="6:9">
      <c r="F3096" s="16"/>
      <c r="G3096" s="17"/>
      <c r="H3096" s="17"/>
      <c r="I3096" s="17"/>
    </row>
    <row r="3097" spans="6:9">
      <c r="F3097" s="16"/>
      <c r="G3097" s="17"/>
      <c r="H3097" s="17"/>
      <c r="I3097" s="17"/>
    </row>
    <row r="3098" spans="6:9">
      <c r="F3098" s="16"/>
      <c r="G3098" s="17"/>
      <c r="H3098" s="17"/>
      <c r="I3098" s="17"/>
    </row>
    <row r="3099" spans="6:9">
      <c r="F3099" s="16"/>
      <c r="G3099" s="17"/>
      <c r="H3099" s="17"/>
      <c r="I3099" s="17"/>
    </row>
    <row r="3100" spans="6:9">
      <c r="F3100" s="16"/>
      <c r="G3100" s="17"/>
      <c r="H3100" s="17"/>
      <c r="I3100" s="17"/>
    </row>
    <row r="3101" spans="6:9">
      <c r="F3101" s="16"/>
      <c r="G3101" s="17"/>
      <c r="H3101" s="17"/>
      <c r="I3101" s="17"/>
    </row>
    <row r="3102" spans="6:9">
      <c r="F3102" s="16"/>
      <c r="G3102" s="17"/>
      <c r="H3102" s="17"/>
      <c r="I3102" s="17"/>
    </row>
    <row r="3103" spans="6:9">
      <c r="F3103" s="16"/>
      <c r="G3103" s="17"/>
      <c r="H3103" s="17"/>
      <c r="I3103" s="17"/>
    </row>
    <row r="3104" spans="6:9">
      <c r="F3104" s="16"/>
      <c r="G3104" s="17"/>
      <c r="H3104" s="17"/>
      <c r="I3104" s="17"/>
    </row>
    <row r="3105" spans="6:9">
      <c r="F3105" s="16"/>
      <c r="G3105" s="17"/>
      <c r="H3105" s="17"/>
      <c r="I3105" s="17"/>
    </row>
    <row r="3106" spans="6:9">
      <c r="F3106" s="16"/>
      <c r="G3106" s="17"/>
      <c r="H3106" s="17"/>
      <c r="I3106" s="17"/>
    </row>
    <row r="3107" spans="6:9">
      <c r="F3107" s="16"/>
      <c r="G3107" s="17"/>
      <c r="H3107" s="17"/>
      <c r="I3107" s="17"/>
    </row>
    <row r="3108" spans="6:9">
      <c r="F3108" s="16"/>
      <c r="G3108" s="17"/>
      <c r="H3108" s="17"/>
      <c r="I3108" s="17"/>
    </row>
    <row r="3109" spans="6:9">
      <c r="F3109" s="16"/>
      <c r="G3109" s="17"/>
      <c r="H3109" s="17"/>
      <c r="I3109" s="17"/>
    </row>
    <row r="3110" spans="6:9">
      <c r="F3110" s="16"/>
      <c r="G3110" s="17"/>
      <c r="H3110" s="17"/>
      <c r="I3110" s="17"/>
    </row>
    <row r="3111" spans="6:9">
      <c r="F3111" s="16"/>
      <c r="G3111" s="17"/>
      <c r="H3111" s="17"/>
      <c r="I3111" s="17"/>
    </row>
    <row r="3112" spans="6:9">
      <c r="F3112" s="16"/>
      <c r="G3112" s="17"/>
      <c r="H3112" s="17"/>
      <c r="I3112" s="17"/>
    </row>
    <row r="3113" spans="6:9">
      <c r="F3113" s="16"/>
      <c r="G3113" s="17"/>
      <c r="H3113" s="17"/>
      <c r="I3113" s="17"/>
    </row>
    <row r="3114" spans="6:9">
      <c r="F3114" s="16"/>
      <c r="G3114" s="17"/>
      <c r="H3114" s="17"/>
      <c r="I3114" s="17"/>
    </row>
    <row r="3115" spans="6:9">
      <c r="F3115" s="16"/>
      <c r="G3115" s="17"/>
      <c r="H3115" s="17"/>
      <c r="I3115" s="17"/>
    </row>
    <row r="3116" spans="6:9">
      <c r="F3116" s="16"/>
      <c r="G3116" s="17"/>
      <c r="H3116" s="17"/>
      <c r="I3116" s="17"/>
    </row>
    <row r="3117" spans="6:9">
      <c r="F3117" s="16"/>
      <c r="G3117" s="17"/>
      <c r="H3117" s="17"/>
      <c r="I3117" s="17"/>
    </row>
    <row r="3118" spans="6:9">
      <c r="F3118" s="16"/>
      <c r="G3118" s="17"/>
      <c r="H3118" s="17"/>
      <c r="I3118" s="17"/>
    </row>
    <row r="3119" spans="6:9">
      <c r="F3119" s="16"/>
      <c r="G3119" s="17"/>
      <c r="H3119" s="17"/>
      <c r="I3119" s="17"/>
    </row>
    <row r="3120" spans="6:9">
      <c r="F3120" s="16"/>
      <c r="G3120" s="17"/>
      <c r="H3120" s="17"/>
      <c r="I3120" s="17"/>
    </row>
    <row r="3121" spans="6:9">
      <c r="F3121" s="16"/>
      <c r="G3121" s="17"/>
      <c r="H3121" s="17"/>
      <c r="I3121" s="17"/>
    </row>
    <row r="3122" spans="6:9">
      <c r="F3122" s="16"/>
      <c r="G3122" s="17"/>
      <c r="H3122" s="17"/>
      <c r="I3122" s="17"/>
    </row>
    <row r="3123" spans="6:9">
      <c r="F3123" s="16"/>
      <c r="G3123" s="17"/>
      <c r="H3123" s="17"/>
      <c r="I3123" s="17"/>
    </row>
    <row r="3124" spans="6:9">
      <c r="F3124" s="16"/>
      <c r="G3124" s="17"/>
      <c r="H3124" s="17"/>
      <c r="I3124" s="17"/>
    </row>
    <row r="3125" spans="6:9">
      <c r="F3125" s="16"/>
      <c r="G3125" s="17"/>
      <c r="H3125" s="17"/>
      <c r="I3125" s="17"/>
    </row>
    <row r="3126" spans="6:9">
      <c r="F3126" s="16"/>
      <c r="G3126" s="17"/>
      <c r="H3126" s="17"/>
      <c r="I3126" s="17"/>
    </row>
    <row r="3127" spans="6:9">
      <c r="F3127" s="16"/>
      <c r="G3127" s="17"/>
      <c r="H3127" s="17"/>
      <c r="I3127" s="17"/>
    </row>
    <row r="3128" spans="6:9">
      <c r="F3128" s="16"/>
      <c r="G3128" s="17"/>
      <c r="H3128" s="17"/>
      <c r="I3128" s="17"/>
    </row>
    <row r="3129" spans="6:9">
      <c r="F3129" s="16"/>
      <c r="G3129" s="17"/>
      <c r="H3129" s="17"/>
      <c r="I3129" s="17"/>
    </row>
    <row r="3130" spans="6:9">
      <c r="F3130" s="16"/>
      <c r="G3130" s="17"/>
      <c r="H3130" s="17"/>
      <c r="I3130" s="17"/>
    </row>
    <row r="3131" spans="6:9">
      <c r="F3131" s="16"/>
      <c r="G3131" s="17"/>
      <c r="H3131" s="17"/>
      <c r="I3131" s="17"/>
    </row>
    <row r="3132" spans="6:9">
      <c r="F3132" s="16"/>
      <c r="G3132" s="17"/>
      <c r="H3132" s="17"/>
      <c r="I3132" s="17"/>
    </row>
    <row r="3133" spans="6:9">
      <c r="F3133" s="16"/>
      <c r="G3133" s="17"/>
      <c r="H3133" s="17"/>
      <c r="I3133" s="17"/>
    </row>
    <row r="3134" spans="6:9">
      <c r="F3134" s="16"/>
      <c r="G3134" s="17"/>
      <c r="H3134" s="17"/>
      <c r="I3134" s="17"/>
    </row>
    <row r="3135" spans="6:9">
      <c r="F3135" s="16"/>
      <c r="G3135" s="17"/>
      <c r="H3135" s="17"/>
      <c r="I3135" s="17"/>
    </row>
    <row r="3136" spans="6:9">
      <c r="F3136" s="16"/>
      <c r="G3136" s="17"/>
      <c r="H3136" s="17"/>
      <c r="I3136" s="17"/>
    </row>
    <row r="3137" spans="6:9">
      <c r="F3137" s="16"/>
      <c r="G3137" s="17"/>
      <c r="H3137" s="17"/>
      <c r="I3137" s="17"/>
    </row>
    <row r="3138" spans="6:9">
      <c r="F3138" s="16"/>
      <c r="G3138" s="17"/>
      <c r="H3138" s="17"/>
      <c r="I3138" s="17"/>
    </row>
    <row r="3139" spans="6:9">
      <c r="F3139" s="16"/>
      <c r="G3139" s="17"/>
      <c r="H3139" s="17"/>
      <c r="I3139" s="17"/>
    </row>
    <row r="3140" spans="6:9">
      <c r="F3140" s="16"/>
      <c r="G3140" s="17"/>
      <c r="H3140" s="17"/>
      <c r="I3140" s="17"/>
    </row>
    <row r="3141" spans="6:9">
      <c r="F3141" s="16"/>
      <c r="G3141" s="17"/>
      <c r="H3141" s="17"/>
      <c r="I3141" s="17"/>
    </row>
    <row r="3142" spans="6:9">
      <c r="F3142" s="16"/>
      <c r="G3142" s="17"/>
      <c r="H3142" s="17"/>
      <c r="I3142" s="17"/>
    </row>
    <row r="3143" spans="6:9">
      <c r="F3143" s="16"/>
      <c r="G3143" s="17"/>
      <c r="H3143" s="17"/>
      <c r="I3143" s="17"/>
    </row>
    <row r="3144" spans="6:9">
      <c r="F3144" s="16"/>
      <c r="G3144" s="17"/>
      <c r="H3144" s="17"/>
      <c r="I3144" s="17"/>
    </row>
    <row r="3145" spans="6:9">
      <c r="F3145" s="16"/>
      <c r="G3145" s="17"/>
      <c r="H3145" s="17"/>
      <c r="I3145" s="17"/>
    </row>
    <row r="3146" spans="6:9">
      <c r="F3146" s="16"/>
      <c r="G3146" s="17"/>
      <c r="H3146" s="17"/>
      <c r="I3146" s="17"/>
    </row>
    <row r="3147" spans="6:9">
      <c r="F3147" s="16"/>
      <c r="G3147" s="17"/>
      <c r="H3147" s="17"/>
      <c r="I3147" s="17"/>
    </row>
    <row r="3148" spans="6:9">
      <c r="F3148" s="16"/>
      <c r="G3148" s="17"/>
      <c r="H3148" s="17"/>
      <c r="I3148" s="17"/>
    </row>
    <row r="3149" spans="6:9">
      <c r="F3149" s="16"/>
      <c r="G3149" s="17"/>
      <c r="H3149" s="17"/>
      <c r="I3149" s="17"/>
    </row>
    <row r="3150" spans="6:9">
      <c r="F3150" s="16"/>
      <c r="G3150" s="17"/>
      <c r="H3150" s="17"/>
      <c r="I3150" s="17"/>
    </row>
    <row r="3151" spans="6:9">
      <c r="F3151" s="16"/>
      <c r="G3151" s="17"/>
      <c r="H3151" s="17"/>
      <c r="I3151" s="17"/>
    </row>
    <row r="3152" spans="6:9">
      <c r="F3152" s="16"/>
      <c r="G3152" s="17"/>
      <c r="H3152" s="17"/>
      <c r="I3152" s="17"/>
    </row>
    <row r="3153" spans="6:9">
      <c r="F3153" s="16"/>
      <c r="G3153" s="17"/>
      <c r="H3153" s="17"/>
      <c r="I3153" s="17"/>
    </row>
    <row r="3154" spans="6:9">
      <c r="F3154" s="16"/>
      <c r="G3154" s="17"/>
      <c r="H3154" s="17"/>
      <c r="I3154" s="17"/>
    </row>
    <row r="3155" spans="6:9">
      <c r="F3155" s="16"/>
      <c r="G3155" s="17"/>
      <c r="H3155" s="17"/>
      <c r="I3155" s="17"/>
    </row>
    <row r="3156" spans="6:9">
      <c r="F3156" s="16"/>
      <c r="G3156" s="17"/>
      <c r="H3156" s="17"/>
      <c r="I3156" s="17"/>
    </row>
    <row r="3157" spans="6:9">
      <c r="F3157" s="16"/>
      <c r="G3157" s="17"/>
      <c r="H3157" s="17"/>
      <c r="I3157" s="17"/>
    </row>
    <row r="3158" spans="6:9">
      <c r="F3158" s="16"/>
      <c r="G3158" s="17"/>
      <c r="H3158" s="17"/>
      <c r="I3158" s="17"/>
    </row>
    <row r="3159" spans="6:9">
      <c r="F3159" s="16"/>
      <c r="G3159" s="17"/>
      <c r="H3159" s="17"/>
      <c r="I3159" s="17"/>
    </row>
    <row r="3160" spans="6:9">
      <c r="F3160" s="16"/>
      <c r="G3160" s="17"/>
      <c r="H3160" s="17"/>
      <c r="I3160" s="17"/>
    </row>
    <row r="3161" spans="6:9">
      <c r="F3161" s="16"/>
      <c r="G3161" s="17"/>
      <c r="H3161" s="17"/>
      <c r="I3161" s="17"/>
    </row>
    <row r="3162" spans="6:9">
      <c r="F3162" s="16"/>
      <c r="G3162" s="17"/>
      <c r="H3162" s="17"/>
      <c r="I3162" s="17"/>
    </row>
    <row r="3163" spans="6:9">
      <c r="F3163" s="16"/>
      <c r="G3163" s="17"/>
      <c r="H3163" s="17"/>
      <c r="I3163" s="17"/>
    </row>
    <row r="3164" spans="6:9">
      <c r="F3164" s="16"/>
      <c r="G3164" s="17"/>
      <c r="H3164" s="17"/>
      <c r="I3164" s="17"/>
    </row>
    <row r="3165" spans="6:9">
      <c r="F3165" s="16"/>
      <c r="G3165" s="17"/>
      <c r="H3165" s="17"/>
      <c r="I3165" s="17"/>
    </row>
    <row r="3166" spans="6:9">
      <c r="F3166" s="16"/>
      <c r="G3166" s="17"/>
      <c r="H3166" s="17"/>
      <c r="I3166" s="17"/>
    </row>
    <row r="3167" spans="6:9">
      <c r="F3167" s="16"/>
      <c r="G3167" s="17"/>
      <c r="H3167" s="17"/>
      <c r="I3167" s="17"/>
    </row>
    <row r="3168" spans="6:9">
      <c r="F3168" s="16"/>
      <c r="G3168" s="17"/>
      <c r="H3168" s="17"/>
      <c r="I3168" s="17"/>
    </row>
    <row r="3169" spans="6:9">
      <c r="F3169" s="16"/>
      <c r="G3169" s="17"/>
      <c r="H3169" s="17"/>
      <c r="I3169" s="17"/>
    </row>
    <row r="3170" spans="6:9">
      <c r="F3170" s="16"/>
      <c r="G3170" s="17"/>
      <c r="H3170" s="17"/>
      <c r="I3170" s="17"/>
    </row>
    <row r="3171" spans="6:9">
      <c r="F3171" s="16"/>
      <c r="G3171" s="17"/>
      <c r="H3171" s="17"/>
      <c r="I3171" s="17"/>
    </row>
    <row r="3172" spans="6:9">
      <c r="F3172" s="16"/>
      <c r="G3172" s="17"/>
      <c r="H3172" s="17"/>
      <c r="I3172" s="17"/>
    </row>
    <row r="3173" spans="6:9">
      <c r="F3173" s="16"/>
      <c r="G3173" s="17"/>
      <c r="H3173" s="17"/>
      <c r="I3173" s="17"/>
    </row>
    <row r="3174" spans="6:9">
      <c r="F3174" s="16"/>
      <c r="G3174" s="17"/>
      <c r="H3174" s="17"/>
      <c r="I3174" s="17"/>
    </row>
    <row r="3175" spans="6:9">
      <c r="F3175" s="16"/>
      <c r="G3175" s="17"/>
      <c r="H3175" s="17"/>
      <c r="I3175" s="17"/>
    </row>
    <row r="3176" spans="6:9">
      <c r="F3176" s="16"/>
      <c r="G3176" s="17"/>
      <c r="H3176" s="17"/>
      <c r="I3176" s="17"/>
    </row>
    <row r="3177" spans="6:9">
      <c r="F3177" s="16"/>
      <c r="G3177" s="17"/>
      <c r="H3177" s="17"/>
      <c r="I3177" s="17"/>
    </row>
    <row r="3178" spans="6:9">
      <c r="F3178" s="16"/>
      <c r="G3178" s="17"/>
      <c r="H3178" s="17"/>
      <c r="I3178" s="17"/>
    </row>
    <row r="3179" spans="6:9">
      <c r="F3179" s="16"/>
      <c r="G3179" s="17"/>
      <c r="H3179" s="17"/>
      <c r="I3179" s="17"/>
    </row>
    <row r="3180" spans="6:9">
      <c r="F3180" s="16"/>
      <c r="G3180" s="17"/>
      <c r="H3180" s="17"/>
      <c r="I3180" s="17"/>
    </row>
    <row r="3181" spans="6:9">
      <c r="F3181" s="16"/>
      <c r="G3181" s="17"/>
      <c r="H3181" s="17"/>
      <c r="I3181" s="17"/>
    </row>
    <row r="3182" spans="6:9">
      <c r="F3182" s="16"/>
      <c r="G3182" s="17"/>
      <c r="H3182" s="17"/>
      <c r="I3182" s="17"/>
    </row>
    <row r="3183" spans="6:9">
      <c r="F3183" s="16"/>
      <c r="G3183" s="17"/>
      <c r="H3183" s="17"/>
      <c r="I3183" s="17"/>
    </row>
    <row r="3184" spans="6:9">
      <c r="F3184" s="16"/>
      <c r="G3184" s="17"/>
      <c r="H3184" s="17"/>
      <c r="I3184" s="17"/>
    </row>
    <row r="3185" spans="6:9">
      <c r="F3185" s="16"/>
      <c r="G3185" s="17"/>
      <c r="H3185" s="17"/>
      <c r="I3185" s="17"/>
    </row>
    <row r="3186" spans="6:9">
      <c r="F3186" s="16"/>
      <c r="G3186" s="17"/>
      <c r="H3186" s="17"/>
      <c r="I3186" s="17"/>
    </row>
    <row r="3187" spans="6:9">
      <c r="F3187" s="16"/>
      <c r="G3187" s="17"/>
      <c r="H3187" s="17"/>
      <c r="I3187" s="17"/>
    </row>
    <row r="3188" spans="6:9">
      <c r="F3188" s="16"/>
      <c r="G3188" s="17"/>
      <c r="H3188" s="17"/>
      <c r="I3188" s="17"/>
    </row>
    <row r="3189" spans="6:9">
      <c r="F3189" s="16"/>
      <c r="G3189" s="17"/>
      <c r="H3189" s="17"/>
      <c r="I3189" s="17"/>
    </row>
    <row r="3190" spans="6:9">
      <c r="F3190" s="16"/>
      <c r="G3190" s="17"/>
      <c r="H3190" s="17"/>
      <c r="I3190" s="17"/>
    </row>
    <row r="3191" spans="6:9">
      <c r="F3191" s="16"/>
      <c r="G3191" s="17"/>
      <c r="H3191" s="17"/>
      <c r="I3191" s="17"/>
    </row>
    <row r="3192" spans="6:9">
      <c r="F3192" s="16"/>
      <c r="G3192" s="17"/>
      <c r="H3192" s="17"/>
      <c r="I3192" s="17"/>
    </row>
    <row r="3193" spans="6:9">
      <c r="F3193" s="16"/>
      <c r="G3193" s="17"/>
      <c r="H3193" s="17"/>
      <c r="I3193" s="17"/>
    </row>
    <row r="3194" spans="6:9">
      <c r="F3194" s="16"/>
      <c r="G3194" s="17"/>
      <c r="H3194" s="17"/>
      <c r="I3194" s="17"/>
    </row>
    <row r="3195" spans="6:9">
      <c r="F3195" s="16"/>
      <c r="G3195" s="17"/>
      <c r="H3195" s="17"/>
      <c r="I3195" s="17"/>
    </row>
    <row r="3196" spans="6:9">
      <c r="F3196" s="16"/>
      <c r="G3196" s="17"/>
      <c r="H3196" s="17"/>
      <c r="I3196" s="17"/>
    </row>
    <row r="3197" spans="6:9">
      <c r="F3197" s="16"/>
      <c r="G3197" s="17"/>
      <c r="H3197" s="17"/>
      <c r="I3197" s="17"/>
    </row>
    <row r="3198" spans="6:9">
      <c r="F3198" s="16"/>
      <c r="G3198" s="17"/>
      <c r="H3198" s="17"/>
      <c r="I3198" s="17"/>
    </row>
    <row r="3199" spans="6:9">
      <c r="F3199" s="16"/>
      <c r="G3199" s="17"/>
      <c r="H3199" s="17"/>
      <c r="I3199" s="17"/>
    </row>
    <row r="3200" spans="6:9">
      <c r="F3200" s="16"/>
      <c r="G3200" s="17"/>
      <c r="H3200" s="17"/>
      <c r="I3200" s="17"/>
    </row>
    <row r="3201" spans="6:9">
      <c r="F3201" s="16"/>
      <c r="G3201" s="17"/>
      <c r="H3201" s="17"/>
      <c r="I3201" s="17"/>
    </row>
    <row r="3202" spans="6:9">
      <c r="F3202" s="16"/>
      <c r="G3202" s="17"/>
      <c r="H3202" s="17"/>
      <c r="I3202" s="17"/>
    </row>
    <row r="3203" spans="6:9">
      <c r="F3203" s="16"/>
      <c r="G3203" s="17"/>
      <c r="H3203" s="17"/>
      <c r="I3203" s="17"/>
    </row>
    <row r="3204" spans="6:9">
      <c r="F3204" s="16"/>
      <c r="G3204" s="17"/>
      <c r="H3204" s="17"/>
      <c r="I3204" s="17"/>
    </row>
    <row r="3205" spans="6:9">
      <c r="F3205" s="16"/>
      <c r="G3205" s="17"/>
      <c r="H3205" s="17"/>
      <c r="I3205" s="17"/>
    </row>
    <row r="3206" spans="6:9">
      <c r="F3206" s="16"/>
      <c r="G3206" s="17"/>
      <c r="H3206" s="17"/>
      <c r="I3206" s="17"/>
    </row>
    <row r="3207" spans="6:9">
      <c r="F3207" s="16"/>
      <c r="G3207" s="17"/>
      <c r="H3207" s="17"/>
      <c r="I3207" s="17"/>
    </row>
    <row r="3208" spans="6:9">
      <c r="F3208" s="16"/>
      <c r="G3208" s="17"/>
      <c r="H3208" s="17"/>
      <c r="I3208" s="17"/>
    </row>
    <row r="3209" spans="6:9">
      <c r="F3209" s="16"/>
      <c r="G3209" s="17"/>
      <c r="H3209" s="17"/>
      <c r="I3209" s="17"/>
    </row>
    <row r="3210" spans="6:9">
      <c r="F3210" s="16"/>
      <c r="G3210" s="17"/>
      <c r="H3210" s="17"/>
      <c r="I3210" s="17"/>
    </row>
    <row r="3211" spans="6:9">
      <c r="F3211" s="16"/>
      <c r="G3211" s="17"/>
      <c r="H3211" s="17"/>
      <c r="I3211" s="17"/>
    </row>
    <row r="3212" spans="6:9">
      <c r="F3212" s="16"/>
      <c r="G3212" s="17"/>
      <c r="H3212" s="17"/>
      <c r="I3212" s="17"/>
    </row>
    <row r="3213" spans="6:9">
      <c r="F3213" s="16"/>
      <c r="G3213" s="17"/>
      <c r="H3213" s="17"/>
      <c r="I3213" s="17"/>
    </row>
    <row r="3214" spans="6:9">
      <c r="F3214" s="16"/>
      <c r="G3214" s="17"/>
      <c r="H3214" s="17"/>
      <c r="I3214" s="17"/>
    </row>
    <row r="3215" spans="6:9">
      <c r="F3215" s="16"/>
      <c r="G3215" s="17"/>
      <c r="H3215" s="17"/>
      <c r="I3215" s="17"/>
    </row>
    <row r="3216" spans="6:9">
      <c r="F3216" s="16"/>
      <c r="G3216" s="17"/>
      <c r="H3216" s="17"/>
      <c r="I3216" s="17"/>
    </row>
    <row r="3217" spans="6:9">
      <c r="F3217" s="16"/>
      <c r="G3217" s="17"/>
      <c r="H3217" s="17"/>
      <c r="I3217" s="17"/>
    </row>
    <row r="3218" spans="6:9">
      <c r="F3218" s="16"/>
      <c r="G3218" s="17"/>
      <c r="H3218" s="17"/>
      <c r="I3218" s="17"/>
    </row>
    <row r="3219" spans="6:9">
      <c r="F3219" s="16"/>
      <c r="G3219" s="17"/>
      <c r="H3219" s="17"/>
      <c r="I3219" s="17"/>
    </row>
    <row r="3220" spans="6:9">
      <c r="F3220" s="16"/>
      <c r="G3220" s="17"/>
      <c r="H3220" s="17"/>
      <c r="I3220" s="17"/>
    </row>
    <row r="3221" spans="6:9">
      <c r="F3221" s="16"/>
      <c r="G3221" s="17"/>
      <c r="H3221" s="17"/>
      <c r="I3221" s="17"/>
    </row>
    <row r="3222" spans="6:9">
      <c r="F3222" s="16"/>
      <c r="G3222" s="17"/>
      <c r="H3222" s="17"/>
      <c r="I3222" s="17"/>
    </row>
    <row r="3223" spans="6:9">
      <c r="F3223" s="16"/>
      <c r="G3223" s="17"/>
      <c r="H3223" s="17"/>
      <c r="I3223" s="17"/>
    </row>
    <row r="3224" spans="6:9">
      <c r="F3224" s="16"/>
      <c r="G3224" s="17"/>
      <c r="H3224" s="17"/>
      <c r="I3224" s="17"/>
    </row>
    <row r="3225" spans="6:9">
      <c r="F3225" s="16"/>
      <c r="G3225" s="17"/>
      <c r="H3225" s="17"/>
      <c r="I3225" s="17"/>
    </row>
    <row r="3226" spans="6:9">
      <c r="F3226" s="16"/>
      <c r="G3226" s="17"/>
      <c r="H3226" s="17"/>
      <c r="I3226" s="17"/>
    </row>
    <row r="3227" spans="6:9">
      <c r="F3227" s="16"/>
      <c r="G3227" s="17"/>
      <c r="H3227" s="17"/>
      <c r="I3227" s="17"/>
    </row>
    <row r="3228" spans="6:9">
      <c r="F3228" s="16"/>
      <c r="G3228" s="17"/>
      <c r="H3228" s="17"/>
      <c r="I3228" s="17"/>
    </row>
    <row r="3229" spans="6:9">
      <c r="F3229" s="16"/>
      <c r="G3229" s="17"/>
      <c r="H3229" s="17"/>
      <c r="I3229" s="17"/>
    </row>
    <row r="3230" spans="6:9">
      <c r="F3230" s="16"/>
      <c r="G3230" s="17"/>
      <c r="H3230" s="17"/>
      <c r="I3230" s="17"/>
    </row>
    <row r="3231" spans="6:9">
      <c r="F3231" s="16"/>
      <c r="G3231" s="17"/>
      <c r="H3231" s="17"/>
      <c r="I3231" s="17"/>
    </row>
    <row r="3232" spans="6:9">
      <c r="F3232" s="16"/>
      <c r="G3232" s="17"/>
      <c r="H3232" s="17"/>
      <c r="I3232" s="17"/>
    </row>
    <row r="3233" spans="6:9">
      <c r="F3233" s="16"/>
      <c r="G3233" s="17"/>
      <c r="H3233" s="17"/>
      <c r="I3233" s="17"/>
    </row>
    <row r="3234" spans="6:9">
      <c r="F3234" s="16"/>
      <c r="G3234" s="17"/>
      <c r="H3234" s="17"/>
      <c r="I3234" s="17"/>
    </row>
    <row r="3235" spans="6:9">
      <c r="F3235" s="16"/>
      <c r="G3235" s="17"/>
      <c r="H3235" s="17"/>
      <c r="I3235" s="17"/>
    </row>
    <row r="3236" spans="6:9">
      <c r="F3236" s="16"/>
      <c r="G3236" s="17"/>
      <c r="H3236" s="17"/>
      <c r="I3236" s="17"/>
    </row>
    <row r="3237" spans="6:9">
      <c r="F3237" s="16"/>
      <c r="G3237" s="17"/>
      <c r="H3237" s="17"/>
      <c r="I3237" s="17"/>
    </row>
    <row r="3238" spans="6:9">
      <c r="F3238" s="16"/>
      <c r="G3238" s="17"/>
      <c r="H3238" s="17"/>
      <c r="I3238" s="17"/>
    </row>
    <row r="3239" spans="6:9">
      <c r="F3239" s="16"/>
      <c r="G3239" s="17"/>
      <c r="H3239" s="17"/>
      <c r="I3239" s="17"/>
    </row>
    <row r="3240" spans="6:9">
      <c r="F3240" s="16"/>
      <c r="G3240" s="17"/>
      <c r="H3240" s="17"/>
      <c r="I3240" s="17"/>
    </row>
    <row r="3241" spans="6:9">
      <c r="F3241" s="16"/>
      <c r="G3241" s="17"/>
      <c r="H3241" s="17"/>
      <c r="I3241" s="17"/>
    </row>
    <row r="3242" spans="6:9">
      <c r="F3242" s="16"/>
      <c r="G3242" s="17"/>
      <c r="H3242" s="17"/>
      <c r="I3242" s="17"/>
    </row>
    <row r="3243" spans="6:9">
      <c r="F3243" s="16"/>
      <c r="G3243" s="17"/>
      <c r="H3243" s="17"/>
      <c r="I3243" s="17"/>
    </row>
    <row r="3244" spans="6:9">
      <c r="F3244" s="16"/>
      <c r="G3244" s="17"/>
      <c r="H3244" s="17"/>
      <c r="I3244" s="17"/>
    </row>
    <row r="3245" spans="6:9">
      <c r="F3245" s="16"/>
      <c r="G3245" s="17"/>
      <c r="H3245" s="17"/>
      <c r="I3245" s="17"/>
    </row>
    <row r="3246" spans="6:9">
      <c r="F3246" s="16"/>
      <c r="G3246" s="17"/>
      <c r="H3246" s="17"/>
      <c r="I3246" s="17"/>
    </row>
    <row r="3247" spans="6:9">
      <c r="F3247" s="16"/>
      <c r="G3247" s="17"/>
      <c r="H3247" s="17"/>
      <c r="I3247" s="17"/>
    </row>
    <row r="3248" spans="6:9">
      <c r="F3248" s="16"/>
      <c r="G3248" s="17"/>
      <c r="H3248" s="17"/>
      <c r="I3248" s="17"/>
    </row>
    <row r="3249" spans="6:9">
      <c r="F3249" s="16"/>
      <c r="G3249" s="17"/>
      <c r="H3249" s="17"/>
      <c r="I3249" s="17"/>
    </row>
    <row r="3250" spans="6:9">
      <c r="F3250" s="16"/>
      <c r="G3250" s="17"/>
      <c r="H3250" s="17"/>
      <c r="I3250" s="17"/>
    </row>
    <row r="3251" spans="6:9">
      <c r="F3251" s="16"/>
      <c r="G3251" s="17"/>
      <c r="H3251" s="17"/>
      <c r="I3251" s="17"/>
    </row>
    <row r="3252" spans="6:9">
      <c r="F3252" s="16"/>
      <c r="G3252" s="17"/>
      <c r="H3252" s="17"/>
      <c r="I3252" s="17"/>
    </row>
    <row r="3253" spans="6:9">
      <c r="F3253" s="16"/>
      <c r="G3253" s="17"/>
      <c r="H3253" s="17"/>
      <c r="I3253" s="17"/>
    </row>
    <row r="3254" spans="6:9">
      <c r="F3254" s="16"/>
      <c r="G3254" s="17"/>
      <c r="H3254" s="17"/>
      <c r="I3254" s="17"/>
    </row>
    <row r="3255" spans="6:9">
      <c r="F3255" s="16"/>
      <c r="G3255" s="17"/>
      <c r="H3255" s="17"/>
      <c r="I3255" s="17"/>
    </row>
    <row r="3256" spans="6:9">
      <c r="F3256" s="16"/>
      <c r="G3256" s="17"/>
      <c r="H3256" s="17"/>
      <c r="I3256" s="17"/>
    </row>
    <row r="3257" spans="6:9">
      <c r="F3257" s="16"/>
      <c r="G3257" s="17"/>
      <c r="H3257" s="17"/>
      <c r="I3257" s="17"/>
    </row>
    <row r="3258" spans="6:9">
      <c r="F3258" s="16"/>
      <c r="G3258" s="17"/>
      <c r="H3258" s="17"/>
      <c r="I3258" s="17"/>
    </row>
    <row r="3259" spans="6:9">
      <c r="F3259" s="16"/>
      <c r="G3259" s="17"/>
      <c r="H3259" s="17"/>
      <c r="I3259" s="17"/>
    </row>
    <row r="3260" spans="6:9">
      <c r="F3260" s="16"/>
      <c r="G3260" s="17"/>
      <c r="H3260" s="17"/>
      <c r="I3260" s="17"/>
    </row>
    <row r="3261" spans="6:9">
      <c r="F3261" s="16"/>
      <c r="G3261" s="17"/>
      <c r="H3261" s="17"/>
      <c r="I3261" s="17"/>
    </row>
    <row r="3262" spans="6:9">
      <c r="F3262" s="16"/>
      <c r="G3262" s="17"/>
      <c r="H3262" s="17"/>
      <c r="I3262" s="17"/>
    </row>
    <row r="3263" spans="6:9">
      <c r="F3263" s="16"/>
      <c r="G3263" s="17"/>
      <c r="H3263" s="17"/>
      <c r="I3263" s="17"/>
    </row>
    <row r="3264" spans="6:9">
      <c r="F3264" s="16"/>
      <c r="G3264" s="17"/>
      <c r="H3264" s="17"/>
      <c r="I3264" s="17"/>
    </row>
    <row r="3265" spans="6:9">
      <c r="F3265" s="16"/>
      <c r="G3265" s="17"/>
      <c r="H3265" s="17"/>
      <c r="I3265" s="17"/>
    </row>
    <row r="3266" spans="6:9">
      <c r="F3266" s="16"/>
      <c r="G3266" s="17"/>
      <c r="H3266" s="17"/>
      <c r="I3266" s="17"/>
    </row>
    <row r="3267" spans="6:9">
      <c r="F3267" s="16"/>
      <c r="G3267" s="17"/>
      <c r="H3267" s="17"/>
      <c r="I3267" s="17"/>
    </row>
    <row r="3268" spans="6:9">
      <c r="F3268" s="16"/>
      <c r="G3268" s="17"/>
      <c r="H3268" s="17"/>
      <c r="I3268" s="17"/>
    </row>
    <row r="3269" spans="6:9">
      <c r="F3269" s="16"/>
      <c r="G3269" s="17"/>
      <c r="H3269" s="17"/>
      <c r="I3269" s="17"/>
    </row>
    <row r="3270" spans="6:9">
      <c r="F3270" s="16"/>
      <c r="G3270" s="17"/>
      <c r="H3270" s="17"/>
      <c r="I3270" s="17"/>
    </row>
    <row r="3271" spans="6:9">
      <c r="F3271" s="16"/>
      <c r="G3271" s="17"/>
      <c r="H3271" s="17"/>
      <c r="I3271" s="17"/>
    </row>
    <row r="3272" spans="6:9">
      <c r="F3272" s="16"/>
      <c r="G3272" s="17"/>
      <c r="H3272" s="17"/>
      <c r="I3272" s="17"/>
    </row>
    <row r="3273" spans="6:9">
      <c r="F3273" s="16"/>
      <c r="G3273" s="17"/>
      <c r="H3273" s="17"/>
      <c r="I3273" s="17"/>
    </row>
    <row r="3274" spans="6:9">
      <c r="F3274" s="16"/>
      <c r="G3274" s="17"/>
      <c r="H3274" s="17"/>
      <c r="I3274" s="17"/>
    </row>
    <row r="3275" spans="6:9">
      <c r="F3275" s="16"/>
      <c r="G3275" s="17"/>
      <c r="H3275" s="17"/>
      <c r="I3275" s="17"/>
    </row>
    <row r="3276" spans="6:9">
      <c r="F3276" s="16"/>
      <c r="G3276" s="17"/>
      <c r="H3276" s="17"/>
      <c r="I3276" s="17"/>
    </row>
    <row r="3277" spans="6:9">
      <c r="F3277" s="16"/>
      <c r="G3277" s="17"/>
      <c r="H3277" s="17"/>
      <c r="I3277" s="17"/>
    </row>
    <row r="3278" spans="6:9">
      <c r="F3278" s="16"/>
      <c r="G3278" s="17"/>
      <c r="H3278" s="17"/>
      <c r="I3278" s="17"/>
    </row>
    <row r="3279" spans="6:9">
      <c r="F3279" s="16"/>
      <c r="G3279" s="17"/>
      <c r="H3279" s="17"/>
      <c r="I3279" s="17"/>
    </row>
    <row r="3280" spans="6:9">
      <c r="F3280" s="16"/>
      <c r="G3280" s="17"/>
      <c r="H3280" s="17"/>
      <c r="I3280" s="17"/>
    </row>
    <row r="3281" spans="6:9">
      <c r="F3281" s="16"/>
      <c r="G3281" s="17"/>
      <c r="H3281" s="17"/>
      <c r="I3281" s="17"/>
    </row>
    <row r="3282" spans="6:9">
      <c r="F3282" s="16"/>
      <c r="G3282" s="17"/>
      <c r="H3282" s="17"/>
      <c r="I3282" s="17"/>
    </row>
    <row r="3283" spans="6:9">
      <c r="F3283" s="16"/>
      <c r="G3283" s="17"/>
      <c r="H3283" s="17"/>
      <c r="I3283" s="17"/>
    </row>
    <row r="3284" spans="6:9">
      <c r="F3284" s="16"/>
      <c r="G3284" s="17"/>
      <c r="H3284" s="17"/>
      <c r="I3284" s="17"/>
    </row>
    <row r="3285" spans="6:9">
      <c r="F3285" s="16"/>
      <c r="G3285" s="17"/>
      <c r="H3285" s="17"/>
      <c r="I3285" s="17"/>
    </row>
    <row r="3286" spans="6:9">
      <c r="F3286" s="16"/>
      <c r="G3286" s="17"/>
      <c r="H3286" s="17"/>
      <c r="I3286" s="17"/>
    </row>
    <row r="3287" spans="6:9">
      <c r="F3287" s="16"/>
      <c r="G3287" s="17"/>
      <c r="H3287" s="17"/>
      <c r="I3287" s="17"/>
    </row>
    <row r="3288" spans="6:9">
      <c r="F3288" s="16"/>
      <c r="G3288" s="17"/>
      <c r="H3288" s="17"/>
      <c r="I3288" s="17"/>
    </row>
    <row r="3289" spans="6:9">
      <c r="F3289" s="16"/>
      <c r="G3289" s="17"/>
      <c r="H3289" s="17"/>
      <c r="I3289" s="17"/>
    </row>
    <row r="3290" spans="6:9">
      <c r="F3290" s="16"/>
      <c r="G3290" s="17"/>
      <c r="H3290" s="17"/>
      <c r="I3290" s="17"/>
    </row>
    <row r="3291" spans="6:9">
      <c r="F3291" s="16"/>
      <c r="G3291" s="17"/>
      <c r="H3291" s="17"/>
      <c r="I3291" s="17"/>
    </row>
    <row r="3292" spans="6:9">
      <c r="F3292" s="16"/>
      <c r="G3292" s="17"/>
      <c r="H3292" s="17"/>
      <c r="I3292" s="17"/>
    </row>
    <row r="3293" spans="6:9">
      <c r="F3293" s="16"/>
      <c r="G3293" s="17"/>
      <c r="H3293" s="17"/>
      <c r="I3293" s="17"/>
    </row>
    <row r="3294" spans="6:9">
      <c r="F3294" s="16"/>
      <c r="G3294" s="17"/>
      <c r="H3294" s="17"/>
      <c r="I3294" s="17"/>
    </row>
    <row r="3295" spans="6:9">
      <c r="F3295" s="16"/>
      <c r="G3295" s="17"/>
      <c r="H3295" s="17"/>
      <c r="I3295" s="17"/>
    </row>
    <row r="3296" spans="6:9">
      <c r="F3296" s="16"/>
      <c r="G3296" s="17"/>
      <c r="H3296" s="17"/>
      <c r="I3296" s="17"/>
    </row>
    <row r="3297" spans="6:9">
      <c r="F3297" s="16"/>
      <c r="G3297" s="17"/>
      <c r="H3297" s="17"/>
      <c r="I3297" s="17"/>
    </row>
    <row r="3298" spans="6:9">
      <c r="F3298" s="16"/>
      <c r="G3298" s="17"/>
      <c r="H3298" s="17"/>
      <c r="I3298" s="17"/>
    </row>
    <row r="3299" spans="6:9">
      <c r="F3299" s="16"/>
      <c r="G3299" s="17"/>
      <c r="H3299" s="17"/>
      <c r="I3299" s="17"/>
    </row>
    <row r="3300" spans="6:9">
      <c r="F3300" s="16"/>
      <c r="G3300" s="17"/>
      <c r="H3300" s="17"/>
      <c r="I3300" s="17"/>
    </row>
    <row r="3301" spans="6:9">
      <c r="F3301" s="16"/>
      <c r="G3301" s="17"/>
      <c r="H3301" s="17"/>
      <c r="I3301" s="17"/>
    </row>
    <row r="3302" spans="6:9">
      <c r="F3302" s="16"/>
      <c r="G3302" s="17"/>
      <c r="H3302" s="17"/>
      <c r="I3302" s="17"/>
    </row>
    <row r="3303" spans="6:9">
      <c r="F3303" s="16"/>
      <c r="G3303" s="17"/>
      <c r="H3303" s="17"/>
      <c r="I3303" s="17"/>
    </row>
    <row r="3304" spans="6:9">
      <c r="F3304" s="16"/>
      <c r="G3304" s="17"/>
      <c r="H3304" s="17"/>
      <c r="I3304" s="17"/>
    </row>
    <row r="3305" spans="6:9">
      <c r="F3305" s="16"/>
      <c r="G3305" s="17"/>
      <c r="H3305" s="17"/>
      <c r="I3305" s="17"/>
    </row>
    <row r="3306" spans="6:9">
      <c r="F3306" s="16"/>
      <c r="G3306" s="17"/>
      <c r="H3306" s="17"/>
      <c r="I3306" s="17"/>
    </row>
    <row r="3307" spans="6:9">
      <c r="F3307" s="16"/>
      <c r="G3307" s="17"/>
      <c r="H3307" s="17"/>
      <c r="I3307" s="17"/>
    </row>
    <row r="3308" spans="6:9">
      <c r="F3308" s="16"/>
      <c r="G3308" s="17"/>
      <c r="H3308" s="17"/>
      <c r="I3308" s="17"/>
    </row>
    <row r="3309" spans="6:9">
      <c r="F3309" s="16"/>
      <c r="G3309" s="17"/>
      <c r="H3309" s="17"/>
      <c r="I3309" s="17"/>
    </row>
    <row r="3310" spans="6:9">
      <c r="F3310" s="16"/>
      <c r="G3310" s="17"/>
      <c r="H3310" s="17"/>
      <c r="I3310" s="17"/>
    </row>
    <row r="3311" spans="6:9">
      <c r="F3311" s="16"/>
      <c r="G3311" s="17"/>
      <c r="H3311" s="17"/>
      <c r="I3311" s="17"/>
    </row>
    <row r="3312" spans="6:9">
      <c r="F3312" s="16"/>
      <c r="G3312" s="17"/>
      <c r="H3312" s="17"/>
      <c r="I3312" s="17"/>
    </row>
    <row r="3313" spans="6:9">
      <c r="F3313" s="16"/>
      <c r="G3313" s="17"/>
      <c r="H3313" s="17"/>
      <c r="I3313" s="17"/>
    </row>
    <row r="3314" spans="6:9">
      <c r="F3314" s="16"/>
      <c r="G3314" s="17"/>
      <c r="H3314" s="17"/>
      <c r="I3314" s="17"/>
    </row>
    <row r="3315" spans="6:9">
      <c r="F3315" s="16"/>
      <c r="G3315" s="17"/>
      <c r="H3315" s="17"/>
      <c r="I3315" s="17"/>
    </row>
    <row r="3316" spans="6:9">
      <c r="F3316" s="16"/>
      <c r="G3316" s="17"/>
      <c r="H3316" s="17"/>
      <c r="I3316" s="17"/>
    </row>
    <row r="3317" spans="6:9">
      <c r="F3317" s="16"/>
      <c r="G3317" s="17"/>
      <c r="H3317" s="17"/>
      <c r="I3317" s="17"/>
    </row>
    <row r="3318" spans="6:9">
      <c r="F3318" s="16"/>
      <c r="G3318" s="17"/>
      <c r="H3318" s="17"/>
      <c r="I3318" s="17"/>
    </row>
    <row r="3319" spans="6:9">
      <c r="F3319" s="16"/>
      <c r="G3319" s="17"/>
      <c r="H3319" s="17"/>
      <c r="I3319" s="17"/>
    </row>
    <row r="3320" spans="6:9">
      <c r="F3320" s="16"/>
      <c r="G3320" s="17"/>
      <c r="H3320" s="17"/>
      <c r="I3320" s="17"/>
    </row>
    <row r="3321" spans="6:9">
      <c r="F3321" s="16"/>
      <c r="G3321" s="17"/>
      <c r="H3321" s="17"/>
      <c r="I3321" s="17"/>
    </row>
    <row r="3322" spans="6:9">
      <c r="F3322" s="16"/>
      <c r="G3322" s="17"/>
      <c r="H3322" s="17"/>
      <c r="I3322" s="17"/>
    </row>
    <row r="3323" spans="6:9">
      <c r="F3323" s="16"/>
      <c r="G3323" s="17"/>
      <c r="H3323" s="17"/>
      <c r="I3323" s="17"/>
    </row>
    <row r="3324" spans="6:9">
      <c r="F3324" s="16"/>
      <c r="G3324" s="17"/>
      <c r="H3324" s="17"/>
      <c r="I3324" s="17"/>
    </row>
    <row r="3325" spans="6:9">
      <c r="F3325" s="16"/>
      <c r="G3325" s="17"/>
      <c r="H3325" s="17"/>
      <c r="I3325" s="17"/>
    </row>
    <row r="3326" spans="6:9">
      <c r="F3326" s="16"/>
      <c r="G3326" s="17"/>
      <c r="H3326" s="17"/>
      <c r="I3326" s="17"/>
    </row>
    <row r="3327" spans="6:9">
      <c r="F3327" s="16"/>
      <c r="G3327" s="17"/>
      <c r="H3327" s="17"/>
      <c r="I3327" s="17"/>
    </row>
    <row r="3328" spans="6:9">
      <c r="F3328" s="16"/>
      <c r="G3328" s="17"/>
      <c r="H3328" s="17"/>
      <c r="I3328" s="17"/>
    </row>
    <row r="3329" spans="6:9">
      <c r="F3329" s="16"/>
      <c r="G3329" s="17"/>
      <c r="H3329" s="17"/>
      <c r="I3329" s="17"/>
    </row>
    <row r="3330" spans="6:9">
      <c r="F3330" s="16"/>
      <c r="G3330" s="17"/>
      <c r="H3330" s="17"/>
      <c r="I3330" s="17"/>
    </row>
    <row r="3331" spans="6:9">
      <c r="F3331" s="16"/>
      <c r="G3331" s="17"/>
      <c r="H3331" s="17"/>
      <c r="I3331" s="17"/>
    </row>
    <row r="3332" spans="6:9">
      <c r="F3332" s="16"/>
      <c r="G3332" s="17"/>
      <c r="H3332" s="17"/>
      <c r="I3332" s="17"/>
    </row>
    <row r="3333" spans="6:9">
      <c r="F3333" s="16"/>
      <c r="G3333" s="17"/>
      <c r="H3333" s="17"/>
      <c r="I3333" s="17"/>
    </row>
    <row r="3334" spans="6:9">
      <c r="F3334" s="16"/>
      <c r="G3334" s="17"/>
      <c r="H3334" s="17"/>
      <c r="I3334" s="17"/>
    </row>
    <row r="3335" spans="6:9">
      <c r="F3335" s="16"/>
      <c r="G3335" s="17"/>
      <c r="H3335" s="17"/>
      <c r="I3335" s="17"/>
    </row>
    <row r="3336" spans="6:9">
      <c r="F3336" s="16"/>
      <c r="G3336" s="17"/>
      <c r="H3336" s="17"/>
      <c r="I3336" s="17"/>
    </row>
    <row r="3337" spans="6:9">
      <c r="F3337" s="16"/>
      <c r="G3337" s="17"/>
      <c r="H3337" s="17"/>
      <c r="I3337" s="17"/>
    </row>
    <row r="3338" spans="6:9">
      <c r="F3338" s="16"/>
      <c r="G3338" s="17"/>
      <c r="H3338" s="17"/>
      <c r="I3338" s="17"/>
    </row>
    <row r="3339" spans="6:9">
      <c r="F3339" s="16"/>
      <c r="G3339" s="17"/>
      <c r="H3339" s="17"/>
      <c r="I3339" s="17"/>
    </row>
    <row r="3340" spans="6:9">
      <c r="F3340" s="16"/>
      <c r="G3340" s="17"/>
      <c r="H3340" s="17"/>
      <c r="I3340" s="17"/>
    </row>
    <row r="3341" spans="6:9">
      <c r="F3341" s="16"/>
      <c r="G3341" s="17"/>
      <c r="H3341" s="17"/>
      <c r="I3341" s="17"/>
    </row>
    <row r="3342" spans="6:9">
      <c r="F3342" s="16"/>
      <c r="G3342" s="17"/>
      <c r="H3342" s="17"/>
      <c r="I3342" s="17"/>
    </row>
    <row r="3343" spans="6:9">
      <c r="F3343" s="16"/>
      <c r="G3343" s="17"/>
      <c r="H3343" s="17"/>
      <c r="I3343" s="17"/>
    </row>
    <row r="3344" spans="6:9">
      <c r="F3344" s="16"/>
      <c r="G3344" s="17"/>
      <c r="H3344" s="17"/>
      <c r="I3344" s="17"/>
    </row>
    <row r="3345" spans="6:9">
      <c r="F3345" s="16"/>
      <c r="G3345" s="17"/>
      <c r="H3345" s="17"/>
      <c r="I3345" s="17"/>
    </row>
    <row r="3346" spans="6:9">
      <c r="F3346" s="16"/>
      <c r="G3346" s="17"/>
      <c r="H3346" s="17"/>
      <c r="I3346" s="17"/>
    </row>
    <row r="3347" spans="6:9">
      <c r="F3347" s="16"/>
      <c r="G3347" s="17"/>
      <c r="H3347" s="17"/>
      <c r="I3347" s="17"/>
    </row>
    <row r="3348" spans="6:9">
      <c r="F3348" s="16"/>
      <c r="G3348" s="17"/>
      <c r="H3348" s="17"/>
      <c r="I3348" s="17"/>
    </row>
    <row r="3349" spans="6:9">
      <c r="F3349" s="16"/>
      <c r="G3349" s="17"/>
      <c r="H3349" s="17"/>
      <c r="I3349" s="17"/>
    </row>
    <row r="3350" spans="6:9">
      <c r="F3350" s="16"/>
      <c r="G3350" s="17"/>
      <c r="H3350" s="17"/>
      <c r="I3350" s="17"/>
    </row>
    <row r="3351" spans="6:9">
      <c r="F3351" s="16"/>
      <c r="G3351" s="17"/>
      <c r="H3351" s="17"/>
      <c r="I3351" s="17"/>
    </row>
    <row r="3352" spans="6:9">
      <c r="F3352" s="16"/>
      <c r="G3352" s="17"/>
      <c r="H3352" s="17"/>
      <c r="I3352" s="17"/>
    </row>
    <row r="3353" spans="6:9">
      <c r="F3353" s="16"/>
      <c r="G3353" s="17"/>
      <c r="H3353" s="17"/>
      <c r="I3353" s="17"/>
    </row>
    <row r="3354" spans="6:9">
      <c r="F3354" s="16"/>
      <c r="G3354" s="17"/>
      <c r="H3354" s="17"/>
      <c r="I3354" s="17"/>
    </row>
    <row r="3355" spans="6:9">
      <c r="F3355" s="16"/>
      <c r="G3355" s="17"/>
      <c r="H3355" s="17"/>
      <c r="I3355" s="17"/>
    </row>
    <row r="3356" spans="6:9">
      <c r="F3356" s="16"/>
      <c r="G3356" s="17"/>
      <c r="H3356" s="17"/>
      <c r="I3356" s="17"/>
    </row>
    <row r="3357" spans="6:9">
      <c r="F3357" s="16"/>
      <c r="G3357" s="17"/>
      <c r="H3357" s="17"/>
      <c r="I3357" s="17"/>
    </row>
    <row r="3358" spans="6:9">
      <c r="F3358" s="16"/>
      <c r="G3358" s="17"/>
      <c r="H3358" s="17"/>
      <c r="I3358" s="17"/>
    </row>
    <row r="3359" spans="6:9">
      <c r="F3359" s="16"/>
      <c r="G3359" s="17"/>
      <c r="H3359" s="17"/>
      <c r="I3359" s="17"/>
    </row>
    <row r="3360" spans="6:9">
      <c r="F3360" s="16"/>
      <c r="G3360" s="17"/>
      <c r="H3360" s="17"/>
      <c r="I3360" s="17"/>
    </row>
    <row r="3361" spans="6:9">
      <c r="F3361" s="16"/>
      <c r="G3361" s="17"/>
      <c r="H3361" s="17"/>
      <c r="I3361" s="17"/>
    </row>
    <row r="3362" spans="6:9">
      <c r="F3362" s="16"/>
      <c r="G3362" s="17"/>
      <c r="H3362" s="17"/>
      <c r="I3362" s="17"/>
    </row>
    <row r="3363" spans="6:9">
      <c r="F3363" s="16"/>
      <c r="G3363" s="17"/>
      <c r="H3363" s="17"/>
      <c r="I3363" s="17"/>
    </row>
    <row r="3364" spans="6:9">
      <c r="F3364" s="16"/>
      <c r="G3364" s="17"/>
      <c r="H3364" s="17"/>
      <c r="I3364" s="17"/>
    </row>
    <row r="3365" spans="6:9">
      <c r="F3365" s="16"/>
      <c r="G3365" s="17"/>
      <c r="H3365" s="17"/>
      <c r="I3365" s="17"/>
    </row>
    <row r="3366" spans="6:9">
      <c r="F3366" s="16"/>
      <c r="G3366" s="17"/>
      <c r="H3366" s="17"/>
      <c r="I3366" s="17"/>
    </row>
    <row r="3367" spans="6:9">
      <c r="F3367" s="16"/>
      <c r="G3367" s="17"/>
      <c r="H3367" s="17"/>
      <c r="I3367" s="17"/>
    </row>
    <row r="3368" spans="6:9">
      <c r="F3368" s="16"/>
      <c r="G3368" s="17"/>
      <c r="H3368" s="17"/>
      <c r="I3368" s="17"/>
    </row>
    <row r="3369" spans="6:9">
      <c r="F3369" s="16"/>
      <c r="G3369" s="17"/>
      <c r="H3369" s="17"/>
      <c r="I3369" s="17"/>
    </row>
    <row r="3370" spans="6:9">
      <c r="F3370" s="16"/>
      <c r="G3370" s="17"/>
      <c r="H3370" s="17"/>
      <c r="I3370" s="17"/>
    </row>
    <row r="3371" spans="6:9">
      <c r="F3371" s="16"/>
      <c r="G3371" s="17"/>
      <c r="H3371" s="17"/>
      <c r="I3371" s="17"/>
    </row>
    <row r="3372" spans="6:9">
      <c r="F3372" s="16"/>
      <c r="G3372" s="17"/>
      <c r="H3372" s="17"/>
      <c r="I3372" s="17"/>
    </row>
    <row r="3373" spans="6:9">
      <c r="F3373" s="16"/>
      <c r="G3373" s="17"/>
      <c r="H3373" s="17"/>
      <c r="I3373" s="17"/>
    </row>
    <row r="3374" spans="6:9">
      <c r="F3374" s="16"/>
      <c r="G3374" s="17"/>
      <c r="H3374" s="17"/>
      <c r="I3374" s="17"/>
    </row>
    <row r="3375" spans="6:9">
      <c r="F3375" s="16"/>
      <c r="G3375" s="17"/>
      <c r="H3375" s="17"/>
      <c r="I3375" s="17"/>
    </row>
    <row r="3376" spans="6:9">
      <c r="F3376" s="16"/>
      <c r="G3376" s="17"/>
      <c r="H3376" s="17"/>
      <c r="I3376" s="17"/>
    </row>
    <row r="3377" spans="6:9">
      <c r="F3377" s="16"/>
      <c r="G3377" s="17"/>
      <c r="H3377" s="17"/>
      <c r="I3377" s="17"/>
    </row>
    <row r="3378" spans="6:9">
      <c r="F3378" s="16"/>
      <c r="G3378" s="17"/>
      <c r="H3378" s="17"/>
      <c r="I3378" s="17"/>
    </row>
    <row r="3379" spans="6:9">
      <c r="F3379" s="16"/>
      <c r="G3379" s="17"/>
      <c r="H3379" s="17"/>
      <c r="I3379" s="17"/>
    </row>
    <row r="3380" spans="6:9">
      <c r="F3380" s="16"/>
      <c r="G3380" s="17"/>
      <c r="H3380" s="17"/>
      <c r="I3380" s="17"/>
    </row>
    <row r="3381" spans="6:9">
      <c r="F3381" s="16"/>
      <c r="G3381" s="17"/>
      <c r="H3381" s="17"/>
      <c r="I3381" s="17"/>
    </row>
    <row r="3382" spans="6:9">
      <c r="F3382" s="16"/>
      <c r="G3382" s="17"/>
      <c r="H3382" s="17"/>
      <c r="I3382" s="17"/>
    </row>
    <row r="3383" spans="6:9">
      <c r="F3383" s="16"/>
      <c r="G3383" s="17"/>
      <c r="H3383" s="17"/>
      <c r="I3383" s="17"/>
    </row>
    <row r="3384" spans="6:9">
      <c r="F3384" s="16"/>
      <c r="G3384" s="17"/>
      <c r="H3384" s="17"/>
      <c r="I3384" s="17"/>
    </row>
    <row r="3385" spans="6:9">
      <c r="F3385" s="16"/>
      <c r="G3385" s="17"/>
      <c r="H3385" s="17"/>
      <c r="I3385" s="17"/>
    </row>
    <row r="3386" spans="6:9">
      <c r="F3386" s="16"/>
      <c r="G3386" s="17"/>
      <c r="H3386" s="17"/>
      <c r="I3386" s="17"/>
    </row>
    <row r="3387" spans="6:9">
      <c r="F3387" s="16"/>
      <c r="G3387" s="17"/>
      <c r="H3387" s="17"/>
      <c r="I3387" s="17"/>
    </row>
    <row r="3388" spans="6:9">
      <c r="F3388" s="16"/>
      <c r="G3388" s="17"/>
      <c r="H3388" s="17"/>
      <c r="I3388" s="17"/>
    </row>
    <row r="3389" spans="6:9">
      <c r="F3389" s="16"/>
      <c r="G3389" s="17"/>
      <c r="H3389" s="17"/>
      <c r="I3389" s="17"/>
    </row>
    <row r="3390" spans="6:9">
      <c r="F3390" s="16"/>
      <c r="G3390" s="17"/>
      <c r="H3390" s="17"/>
      <c r="I3390" s="17"/>
    </row>
    <row r="3391" spans="6:9">
      <c r="F3391" s="16"/>
      <c r="G3391" s="17"/>
      <c r="H3391" s="17"/>
      <c r="I3391" s="17"/>
    </row>
    <row r="3392" spans="6:9">
      <c r="F3392" s="16"/>
      <c r="G3392" s="17"/>
      <c r="H3392" s="17"/>
      <c r="I3392" s="17"/>
    </row>
    <row r="3393" spans="6:9">
      <c r="F3393" s="16"/>
      <c r="G3393" s="17"/>
      <c r="H3393" s="17"/>
      <c r="I3393" s="17"/>
    </row>
    <row r="3394" spans="6:9">
      <c r="F3394" s="16"/>
      <c r="G3394" s="17"/>
      <c r="H3394" s="17"/>
      <c r="I3394" s="17"/>
    </row>
    <row r="3395" spans="6:9">
      <c r="F3395" s="16"/>
      <c r="G3395" s="17"/>
      <c r="H3395" s="17"/>
      <c r="I3395" s="17"/>
    </row>
    <row r="3396" spans="6:9">
      <c r="F3396" s="16"/>
      <c r="G3396" s="17"/>
      <c r="H3396" s="17"/>
      <c r="I3396" s="17"/>
    </row>
    <row r="3397" spans="6:9">
      <c r="F3397" s="16"/>
      <c r="G3397" s="17"/>
      <c r="H3397" s="17"/>
      <c r="I3397" s="17"/>
    </row>
    <row r="3398" spans="6:9">
      <c r="F3398" s="16"/>
      <c r="G3398" s="17"/>
      <c r="H3398" s="17"/>
      <c r="I3398" s="17"/>
    </row>
    <row r="3399" spans="6:9">
      <c r="F3399" s="16"/>
      <c r="G3399" s="17"/>
      <c r="H3399" s="17"/>
      <c r="I3399" s="17"/>
    </row>
    <row r="3400" spans="6:9">
      <c r="F3400" s="16"/>
      <c r="G3400" s="17"/>
      <c r="H3400" s="17"/>
      <c r="I3400" s="17"/>
    </row>
    <row r="3401" spans="6:9">
      <c r="F3401" s="16"/>
      <c r="G3401" s="17"/>
      <c r="H3401" s="17"/>
      <c r="I3401" s="17"/>
    </row>
    <row r="3402" spans="6:9">
      <c r="F3402" s="16"/>
      <c r="G3402" s="17"/>
      <c r="H3402" s="17"/>
      <c r="I3402" s="17"/>
    </row>
    <row r="3403" spans="6:9">
      <c r="F3403" s="16"/>
      <c r="G3403" s="17"/>
      <c r="H3403" s="17"/>
      <c r="I3403" s="17"/>
    </row>
    <row r="3404" spans="6:9">
      <c r="F3404" s="16"/>
      <c r="G3404" s="17"/>
      <c r="H3404" s="17"/>
      <c r="I3404" s="17"/>
    </row>
    <row r="3405" spans="6:9">
      <c r="F3405" s="16"/>
      <c r="G3405" s="17"/>
      <c r="H3405" s="17"/>
      <c r="I3405" s="17"/>
    </row>
    <row r="3406" spans="6:9">
      <c r="F3406" s="16"/>
      <c r="G3406" s="17"/>
      <c r="H3406" s="17"/>
      <c r="I3406" s="17"/>
    </row>
    <row r="3407" spans="6:9">
      <c r="F3407" s="16"/>
      <c r="G3407" s="17"/>
      <c r="H3407" s="17"/>
      <c r="I3407" s="17"/>
    </row>
    <row r="3408" spans="6:9">
      <c r="F3408" s="16"/>
      <c r="G3408" s="17"/>
      <c r="H3408" s="17"/>
      <c r="I3408" s="17"/>
    </row>
    <row r="3409" spans="6:9">
      <c r="F3409" s="16"/>
      <c r="G3409" s="17"/>
      <c r="H3409" s="17"/>
      <c r="I3409" s="17"/>
    </row>
    <row r="3410" spans="6:9">
      <c r="F3410" s="16"/>
      <c r="G3410" s="17"/>
      <c r="H3410" s="17"/>
      <c r="I3410" s="17"/>
    </row>
    <row r="3411" spans="6:9">
      <c r="F3411" s="16"/>
      <c r="G3411" s="17"/>
      <c r="H3411" s="17"/>
      <c r="I3411" s="17"/>
    </row>
    <row r="3412" spans="6:9">
      <c r="F3412" s="16"/>
      <c r="G3412" s="17"/>
      <c r="H3412" s="17"/>
      <c r="I3412" s="17"/>
    </row>
    <row r="3413" spans="6:9">
      <c r="F3413" s="16"/>
      <c r="G3413" s="17"/>
      <c r="H3413" s="17"/>
      <c r="I3413" s="17"/>
    </row>
    <row r="3414" spans="6:9">
      <c r="F3414" s="16"/>
      <c r="G3414" s="17"/>
      <c r="H3414" s="17"/>
      <c r="I3414" s="17"/>
    </row>
    <row r="3415" spans="6:9">
      <c r="F3415" s="16"/>
      <c r="G3415" s="17"/>
      <c r="H3415" s="17"/>
      <c r="I3415" s="17"/>
    </row>
    <row r="3416" spans="6:9">
      <c r="F3416" s="16"/>
      <c r="G3416" s="17"/>
      <c r="H3416" s="17"/>
      <c r="I3416" s="17"/>
    </row>
    <row r="3417" spans="6:9">
      <c r="F3417" s="16"/>
      <c r="G3417" s="17"/>
      <c r="H3417" s="17"/>
      <c r="I3417" s="17"/>
    </row>
    <row r="3418" spans="6:9">
      <c r="F3418" s="16"/>
      <c r="G3418" s="17"/>
      <c r="H3418" s="17"/>
      <c r="I3418" s="17"/>
    </row>
    <row r="3419" spans="6:9">
      <c r="F3419" s="16"/>
      <c r="G3419" s="17"/>
      <c r="H3419" s="17"/>
      <c r="I3419" s="17"/>
    </row>
    <row r="3420" spans="6:9">
      <c r="F3420" s="16"/>
      <c r="G3420" s="17"/>
      <c r="H3420" s="17"/>
      <c r="I3420" s="17"/>
    </row>
    <row r="3421" spans="6:9">
      <c r="F3421" s="16"/>
      <c r="G3421" s="17"/>
      <c r="H3421" s="17"/>
      <c r="I3421" s="17"/>
    </row>
    <row r="3422" spans="6:9">
      <c r="F3422" s="16"/>
      <c r="G3422" s="17"/>
      <c r="H3422" s="17"/>
      <c r="I3422" s="17"/>
    </row>
    <row r="3423" spans="6:9">
      <c r="F3423" s="16"/>
      <c r="G3423" s="17"/>
      <c r="H3423" s="17"/>
      <c r="I3423" s="17"/>
    </row>
    <row r="3424" spans="6:9">
      <c r="F3424" s="16"/>
      <c r="G3424" s="17"/>
      <c r="H3424" s="17"/>
      <c r="I3424" s="17"/>
    </row>
    <row r="3425" spans="6:9">
      <c r="F3425" s="16"/>
      <c r="G3425" s="17"/>
      <c r="H3425" s="17"/>
      <c r="I3425" s="17"/>
    </row>
    <row r="3426" spans="6:9">
      <c r="F3426" s="16"/>
      <c r="G3426" s="17"/>
      <c r="H3426" s="17"/>
      <c r="I3426" s="17"/>
    </row>
    <row r="3427" spans="6:9">
      <c r="F3427" s="16"/>
      <c r="G3427" s="17"/>
      <c r="H3427" s="17"/>
      <c r="I3427" s="17"/>
    </row>
    <row r="3428" spans="6:9">
      <c r="F3428" s="16"/>
      <c r="G3428" s="17"/>
      <c r="H3428" s="17"/>
      <c r="I3428" s="17"/>
    </row>
    <row r="3429" spans="6:9">
      <c r="F3429" s="16"/>
      <c r="G3429" s="17"/>
      <c r="H3429" s="17"/>
      <c r="I3429" s="17"/>
    </row>
    <row r="3430" spans="6:9">
      <c r="F3430" s="16"/>
      <c r="G3430" s="17"/>
      <c r="H3430" s="17"/>
      <c r="I3430" s="17"/>
    </row>
    <row r="3431" spans="6:9">
      <c r="F3431" s="16"/>
      <c r="G3431" s="17"/>
      <c r="H3431" s="17"/>
      <c r="I3431" s="17"/>
    </row>
    <row r="3432" spans="6:9">
      <c r="F3432" s="16"/>
      <c r="G3432" s="17"/>
      <c r="H3432" s="17"/>
      <c r="I3432" s="17"/>
    </row>
    <row r="3433" spans="6:9">
      <c r="F3433" s="16"/>
      <c r="G3433" s="17"/>
      <c r="H3433" s="17"/>
      <c r="I3433" s="17"/>
    </row>
    <row r="3434" spans="6:9">
      <c r="F3434" s="16"/>
      <c r="G3434" s="17"/>
      <c r="H3434" s="17"/>
      <c r="I3434" s="17"/>
    </row>
    <row r="3435" spans="6:9">
      <c r="F3435" s="16"/>
      <c r="G3435" s="17"/>
      <c r="H3435" s="17"/>
      <c r="I3435" s="17"/>
    </row>
    <row r="3436" spans="6:9">
      <c r="F3436" s="16"/>
      <c r="G3436" s="17"/>
      <c r="H3436" s="17"/>
      <c r="I3436" s="17"/>
    </row>
    <row r="3437" spans="6:9">
      <c r="F3437" s="16"/>
      <c r="G3437" s="17"/>
      <c r="H3437" s="17"/>
      <c r="I3437" s="17"/>
    </row>
    <row r="3438" spans="6:9">
      <c r="F3438" s="16"/>
      <c r="G3438" s="17"/>
      <c r="H3438" s="17"/>
      <c r="I3438" s="17"/>
    </row>
    <row r="3439" spans="6:9">
      <c r="F3439" s="16"/>
      <c r="G3439" s="17"/>
      <c r="H3439" s="17"/>
      <c r="I3439" s="17"/>
    </row>
    <row r="3440" spans="6:9">
      <c r="F3440" s="16"/>
      <c r="G3440" s="17"/>
      <c r="H3440" s="17"/>
      <c r="I3440" s="17"/>
    </row>
    <row r="3441" spans="6:9">
      <c r="F3441" s="16"/>
      <c r="G3441" s="17"/>
      <c r="H3441" s="17"/>
      <c r="I3441" s="17"/>
    </row>
    <row r="3442" spans="6:9">
      <c r="F3442" s="16"/>
      <c r="G3442" s="17"/>
      <c r="H3442" s="17"/>
      <c r="I3442" s="17"/>
    </row>
    <row r="3443" spans="6:9">
      <c r="F3443" s="16"/>
      <c r="G3443" s="17"/>
      <c r="H3443" s="17"/>
      <c r="I3443" s="17"/>
    </row>
    <row r="3444" spans="6:9">
      <c r="F3444" s="16"/>
      <c r="G3444" s="17"/>
      <c r="H3444" s="17"/>
      <c r="I3444" s="17"/>
    </row>
    <row r="3445" spans="6:9">
      <c r="F3445" s="16"/>
      <c r="G3445" s="17"/>
      <c r="H3445" s="17"/>
      <c r="I3445" s="17"/>
    </row>
    <row r="3446" spans="6:9">
      <c r="F3446" s="16"/>
      <c r="G3446" s="17"/>
      <c r="H3446" s="17"/>
      <c r="I3446" s="17"/>
    </row>
    <row r="3447" spans="6:9">
      <c r="F3447" s="16"/>
      <c r="G3447" s="17"/>
      <c r="H3447" s="17"/>
      <c r="I3447" s="17"/>
    </row>
    <row r="3448" spans="6:9">
      <c r="F3448" s="16"/>
      <c r="G3448" s="17"/>
      <c r="H3448" s="17"/>
      <c r="I3448" s="17"/>
    </row>
    <row r="3449" spans="6:9">
      <c r="F3449" s="16"/>
      <c r="G3449" s="17"/>
      <c r="H3449" s="17"/>
      <c r="I3449" s="17"/>
    </row>
    <row r="3450" spans="6:9">
      <c r="F3450" s="16"/>
      <c r="G3450" s="17"/>
      <c r="H3450" s="17"/>
      <c r="I3450" s="17"/>
    </row>
    <row r="3451" spans="6:9">
      <c r="F3451" s="16"/>
      <c r="G3451" s="17"/>
      <c r="H3451" s="17"/>
      <c r="I3451" s="17"/>
    </row>
    <row r="3452" spans="6:9">
      <c r="F3452" s="16"/>
      <c r="G3452" s="17"/>
      <c r="H3452" s="17"/>
      <c r="I3452" s="17"/>
    </row>
    <row r="3453" spans="6:9">
      <c r="F3453" s="16"/>
      <c r="G3453" s="17"/>
      <c r="H3453" s="17"/>
      <c r="I3453" s="17"/>
    </row>
    <row r="3454" spans="6:9">
      <c r="F3454" s="16"/>
      <c r="G3454" s="17"/>
      <c r="H3454" s="17"/>
      <c r="I3454" s="17"/>
    </row>
    <row r="3455" spans="6:9">
      <c r="F3455" s="16"/>
      <c r="G3455" s="17"/>
      <c r="H3455" s="17"/>
      <c r="I3455" s="17"/>
    </row>
    <row r="3456" spans="6:9">
      <c r="F3456" s="16"/>
      <c r="G3456" s="17"/>
      <c r="H3456" s="17"/>
      <c r="I3456" s="17"/>
    </row>
    <row r="3457" spans="6:9">
      <c r="F3457" s="16"/>
      <c r="G3457" s="17"/>
      <c r="H3457" s="17"/>
      <c r="I3457" s="17"/>
    </row>
    <row r="3458" spans="6:9">
      <c r="F3458" s="16"/>
      <c r="G3458" s="17"/>
      <c r="H3458" s="17"/>
      <c r="I3458" s="17"/>
    </row>
    <row r="3459" spans="6:9">
      <c r="F3459" s="16"/>
      <c r="G3459" s="17"/>
      <c r="H3459" s="17"/>
      <c r="I3459" s="17"/>
    </row>
    <row r="3460" spans="6:9">
      <c r="F3460" s="16"/>
      <c r="G3460" s="17"/>
      <c r="H3460" s="17"/>
      <c r="I3460" s="17"/>
    </row>
    <row r="3461" spans="6:9">
      <c r="F3461" s="16"/>
      <c r="G3461" s="17"/>
      <c r="H3461" s="17"/>
      <c r="I3461" s="17"/>
    </row>
    <row r="3462" spans="6:9">
      <c r="F3462" s="16"/>
      <c r="G3462" s="17"/>
      <c r="H3462" s="17"/>
      <c r="I3462" s="17"/>
    </row>
    <row r="3463" spans="6:9">
      <c r="F3463" s="16"/>
      <c r="G3463" s="17"/>
      <c r="H3463" s="17"/>
      <c r="I3463" s="17"/>
    </row>
    <row r="3464" spans="6:9">
      <c r="F3464" s="16"/>
      <c r="G3464" s="17"/>
      <c r="H3464" s="17"/>
      <c r="I3464" s="17"/>
    </row>
    <row r="3465" spans="6:9">
      <c r="F3465" s="16"/>
      <c r="G3465" s="17"/>
      <c r="H3465" s="17"/>
      <c r="I3465" s="17"/>
    </row>
    <row r="3466" spans="6:9">
      <c r="F3466" s="16"/>
      <c r="G3466" s="17"/>
      <c r="H3466" s="17"/>
      <c r="I3466" s="17"/>
    </row>
    <row r="3467" spans="6:9">
      <c r="F3467" s="16"/>
      <c r="G3467" s="17"/>
      <c r="H3467" s="17"/>
      <c r="I3467" s="17"/>
    </row>
    <row r="3468" spans="6:9">
      <c r="F3468" s="16"/>
      <c r="G3468" s="17"/>
      <c r="H3468" s="17"/>
      <c r="I3468" s="17"/>
    </row>
    <row r="3469" spans="6:9">
      <c r="F3469" s="16"/>
      <c r="G3469" s="17"/>
      <c r="H3469" s="17"/>
      <c r="I3469" s="17"/>
    </row>
    <row r="3470" spans="6:9">
      <c r="F3470" s="16"/>
      <c r="G3470" s="17"/>
      <c r="H3470" s="17"/>
      <c r="I3470" s="17"/>
    </row>
    <row r="3471" spans="6:9">
      <c r="F3471" s="16"/>
      <c r="G3471" s="17"/>
      <c r="H3471" s="17"/>
      <c r="I3471" s="17"/>
    </row>
    <row r="3472" spans="6:9">
      <c r="F3472" s="16"/>
      <c r="G3472" s="17"/>
      <c r="H3472" s="17"/>
      <c r="I3472" s="17"/>
    </row>
    <row r="3473" spans="6:9">
      <c r="F3473" s="16"/>
      <c r="G3473" s="17"/>
      <c r="H3473" s="17"/>
      <c r="I3473" s="17"/>
    </row>
    <row r="3474" spans="6:9">
      <c r="F3474" s="16"/>
      <c r="G3474" s="17"/>
      <c r="H3474" s="17"/>
      <c r="I3474" s="17"/>
    </row>
    <row r="3475" spans="6:9">
      <c r="F3475" s="16"/>
      <c r="G3475" s="17"/>
      <c r="H3475" s="17"/>
      <c r="I3475" s="17"/>
    </row>
    <row r="3476" spans="6:9">
      <c r="F3476" s="16"/>
      <c r="G3476" s="17"/>
      <c r="H3476" s="17"/>
      <c r="I3476" s="17"/>
    </row>
    <row r="3477" spans="6:9">
      <c r="F3477" s="16"/>
      <c r="G3477" s="17"/>
      <c r="H3477" s="17"/>
      <c r="I3477" s="17"/>
    </row>
    <row r="3478" spans="6:9">
      <c r="F3478" s="16"/>
      <c r="G3478" s="17"/>
      <c r="H3478" s="17"/>
      <c r="I3478" s="17"/>
    </row>
    <row r="3479" spans="6:9">
      <c r="F3479" s="16"/>
      <c r="G3479" s="17"/>
      <c r="H3479" s="17"/>
      <c r="I3479" s="17"/>
    </row>
    <row r="3480" spans="6:9">
      <c r="F3480" s="16"/>
      <c r="G3480" s="17"/>
      <c r="H3480" s="17"/>
      <c r="I3480" s="17"/>
    </row>
    <row r="3481" spans="6:9">
      <c r="F3481" s="16"/>
      <c r="G3481" s="17"/>
      <c r="H3481" s="17"/>
      <c r="I3481" s="17"/>
    </row>
    <row r="3482" spans="6:9">
      <c r="F3482" s="16"/>
      <c r="G3482" s="17"/>
      <c r="H3482" s="17"/>
      <c r="I3482" s="17"/>
    </row>
    <row r="3483" spans="6:9">
      <c r="F3483" s="16"/>
      <c r="G3483" s="17"/>
      <c r="H3483" s="17"/>
      <c r="I3483" s="17"/>
    </row>
    <row r="3484" spans="6:9">
      <c r="F3484" s="16"/>
      <c r="G3484" s="17"/>
      <c r="H3484" s="17"/>
      <c r="I3484" s="17"/>
    </row>
    <row r="3485" spans="6:9">
      <c r="F3485" s="16"/>
      <c r="G3485" s="17"/>
      <c r="H3485" s="17"/>
      <c r="I3485" s="17"/>
    </row>
    <row r="3486" spans="6:9">
      <c r="F3486" s="16"/>
      <c r="G3486" s="17"/>
      <c r="H3486" s="17"/>
      <c r="I3486" s="17"/>
    </row>
    <row r="3487" spans="6:9">
      <c r="F3487" s="16"/>
      <c r="G3487" s="17"/>
      <c r="H3487" s="17"/>
      <c r="I3487" s="17"/>
    </row>
    <row r="3488" spans="6:9">
      <c r="F3488" s="16"/>
      <c r="G3488" s="17"/>
      <c r="H3488" s="17"/>
      <c r="I3488" s="17"/>
    </row>
    <row r="3489" spans="6:9">
      <c r="F3489" s="16"/>
      <c r="G3489" s="17"/>
      <c r="H3489" s="17"/>
      <c r="I3489" s="17"/>
    </row>
    <row r="3490" spans="6:9">
      <c r="F3490" s="16"/>
      <c r="G3490" s="17"/>
      <c r="H3490" s="17"/>
      <c r="I3490" s="17"/>
    </row>
    <row r="3491" spans="6:9">
      <c r="F3491" s="16"/>
      <c r="G3491" s="17"/>
      <c r="H3491" s="17"/>
      <c r="I3491" s="17"/>
    </row>
    <row r="3492" spans="6:9">
      <c r="F3492" s="16"/>
      <c r="G3492" s="17"/>
      <c r="H3492" s="17"/>
      <c r="I3492" s="17"/>
    </row>
    <row r="3493" spans="6:9">
      <c r="F3493" s="16"/>
      <c r="G3493" s="17"/>
      <c r="H3493" s="17"/>
      <c r="I3493" s="17"/>
    </row>
    <row r="3494" spans="6:9">
      <c r="F3494" s="16"/>
      <c r="G3494" s="17"/>
      <c r="H3494" s="17"/>
      <c r="I3494" s="17"/>
    </row>
    <row r="3495" spans="6:9">
      <c r="F3495" s="16"/>
      <c r="G3495" s="17"/>
      <c r="H3495" s="17"/>
      <c r="I3495" s="17"/>
    </row>
    <row r="3496" spans="6:9">
      <c r="F3496" s="16"/>
      <c r="G3496" s="17"/>
      <c r="H3496" s="17"/>
      <c r="I3496" s="17"/>
    </row>
    <row r="3497" spans="6:9">
      <c r="F3497" s="16"/>
      <c r="G3497" s="17"/>
      <c r="H3497" s="17"/>
      <c r="I3497" s="17"/>
    </row>
    <row r="3498" spans="6:9">
      <c r="F3498" s="16"/>
      <c r="G3498" s="17"/>
      <c r="H3498" s="17"/>
      <c r="I3498" s="17"/>
    </row>
    <row r="3499" spans="6:9">
      <c r="F3499" s="16"/>
      <c r="G3499" s="17"/>
      <c r="H3499" s="17"/>
      <c r="I3499" s="17"/>
    </row>
    <row r="3500" spans="6:9">
      <c r="F3500" s="16"/>
      <c r="G3500" s="17"/>
      <c r="H3500" s="17"/>
      <c r="I3500" s="17"/>
    </row>
    <row r="3501" spans="6:9">
      <c r="F3501" s="16"/>
      <c r="G3501" s="17"/>
      <c r="H3501" s="17"/>
      <c r="I3501" s="17"/>
    </row>
    <row r="3502" spans="6:9">
      <c r="F3502" s="16"/>
      <c r="G3502" s="17"/>
      <c r="H3502" s="17"/>
      <c r="I3502" s="17"/>
    </row>
    <row r="3503" spans="6:9">
      <c r="F3503" s="16"/>
      <c r="G3503" s="17"/>
      <c r="H3503" s="17"/>
      <c r="I3503" s="17"/>
    </row>
    <row r="3504" spans="6:9">
      <c r="F3504" s="16"/>
      <c r="G3504" s="17"/>
      <c r="H3504" s="17"/>
      <c r="I3504" s="17"/>
    </row>
    <row r="3505" spans="6:9">
      <c r="F3505" s="16"/>
      <c r="G3505" s="17"/>
      <c r="H3505" s="17"/>
      <c r="I3505" s="17"/>
    </row>
    <row r="3506" spans="6:9">
      <c r="F3506" s="16"/>
      <c r="G3506" s="17"/>
      <c r="H3506" s="17"/>
      <c r="I3506" s="17"/>
    </row>
    <row r="3507" spans="6:9">
      <c r="F3507" s="16"/>
      <c r="G3507" s="17"/>
      <c r="H3507" s="17"/>
      <c r="I3507" s="17"/>
    </row>
    <row r="3508" spans="6:9">
      <c r="F3508" s="16"/>
      <c r="G3508" s="17"/>
      <c r="H3508" s="17"/>
      <c r="I3508" s="17"/>
    </row>
    <row r="3509" spans="6:9">
      <c r="F3509" s="16"/>
      <c r="G3509" s="17"/>
      <c r="H3509" s="17"/>
      <c r="I3509" s="17"/>
    </row>
    <row r="3510" spans="6:9">
      <c r="F3510" s="16"/>
      <c r="G3510" s="17"/>
      <c r="H3510" s="17"/>
      <c r="I3510" s="17"/>
    </row>
    <row r="3511" spans="6:9">
      <c r="F3511" s="16"/>
      <c r="G3511" s="17"/>
      <c r="H3511" s="17"/>
      <c r="I3511" s="17"/>
    </row>
    <row r="3512" spans="6:9">
      <c r="F3512" s="16"/>
      <c r="G3512" s="17"/>
      <c r="H3512" s="17"/>
      <c r="I3512" s="17"/>
    </row>
    <row r="3513" spans="6:9">
      <c r="F3513" s="16"/>
      <c r="G3513" s="17"/>
      <c r="H3513" s="17"/>
      <c r="I3513" s="17"/>
    </row>
    <row r="3514" spans="6:9">
      <c r="F3514" s="16"/>
      <c r="G3514" s="17"/>
      <c r="H3514" s="17"/>
      <c r="I3514" s="17"/>
    </row>
    <row r="3515" spans="6:9">
      <c r="F3515" s="16"/>
      <c r="G3515" s="17"/>
      <c r="H3515" s="17"/>
      <c r="I3515" s="17"/>
    </row>
    <row r="3516" spans="6:9">
      <c r="F3516" s="16"/>
      <c r="G3516" s="17"/>
      <c r="H3516" s="17"/>
      <c r="I3516" s="17"/>
    </row>
    <row r="3517" spans="6:9">
      <c r="F3517" s="16"/>
      <c r="G3517" s="17"/>
      <c r="H3517" s="17"/>
      <c r="I3517" s="17"/>
    </row>
    <row r="3518" spans="6:9">
      <c r="F3518" s="16"/>
      <c r="G3518" s="17"/>
      <c r="H3518" s="17"/>
      <c r="I3518" s="17"/>
    </row>
    <row r="3519" spans="6:9">
      <c r="F3519" s="16"/>
      <c r="G3519" s="17"/>
      <c r="H3519" s="17"/>
      <c r="I3519" s="17"/>
    </row>
    <row r="3520" spans="6:9">
      <c r="F3520" s="16"/>
      <c r="G3520" s="17"/>
      <c r="H3520" s="17"/>
      <c r="I3520" s="17"/>
    </row>
    <row r="3521" spans="6:9">
      <c r="F3521" s="16"/>
      <c r="G3521" s="17"/>
      <c r="H3521" s="17"/>
      <c r="I3521" s="17"/>
    </row>
    <row r="3522" spans="6:9">
      <c r="F3522" s="16"/>
      <c r="G3522" s="17"/>
      <c r="H3522" s="17"/>
      <c r="I3522" s="17"/>
    </row>
    <row r="3523" spans="6:9">
      <c r="F3523" s="16"/>
      <c r="G3523" s="17"/>
      <c r="H3523" s="17"/>
      <c r="I3523" s="17"/>
    </row>
    <row r="3524" spans="6:9">
      <c r="F3524" s="16"/>
      <c r="G3524" s="17"/>
      <c r="H3524" s="17"/>
      <c r="I3524" s="17"/>
    </row>
    <row r="3525" spans="6:9">
      <c r="F3525" s="16"/>
      <c r="G3525" s="17"/>
      <c r="H3525" s="17"/>
      <c r="I3525" s="17"/>
    </row>
    <row r="3526" spans="6:9">
      <c r="F3526" s="16"/>
      <c r="G3526" s="17"/>
      <c r="H3526" s="17"/>
      <c r="I3526" s="17"/>
    </row>
    <row r="3527" spans="6:9">
      <c r="F3527" s="16"/>
      <c r="G3527" s="17"/>
      <c r="H3527" s="17"/>
      <c r="I3527" s="17"/>
    </row>
    <row r="3528" spans="6:9">
      <c r="F3528" s="16"/>
      <c r="G3528" s="17"/>
      <c r="H3528" s="17"/>
      <c r="I3528" s="17"/>
    </row>
    <row r="3529" spans="6:9">
      <c r="F3529" s="16"/>
      <c r="G3529" s="17"/>
      <c r="H3529" s="17"/>
      <c r="I3529" s="17"/>
    </row>
    <row r="3530" spans="6:9">
      <c r="F3530" s="16"/>
      <c r="G3530" s="17"/>
      <c r="H3530" s="17"/>
      <c r="I3530" s="17"/>
    </row>
    <row r="3531" spans="6:9">
      <c r="F3531" s="16"/>
      <c r="G3531" s="17"/>
      <c r="H3531" s="17"/>
      <c r="I3531" s="17"/>
    </row>
    <row r="3532" spans="6:9">
      <c r="F3532" s="16"/>
      <c r="G3532" s="17"/>
      <c r="H3532" s="17"/>
      <c r="I3532" s="17"/>
    </row>
    <row r="3533" spans="6:9">
      <c r="F3533" s="16"/>
      <c r="G3533" s="17"/>
      <c r="H3533" s="17"/>
      <c r="I3533" s="17"/>
    </row>
    <row r="3534" spans="6:9">
      <c r="F3534" s="16"/>
      <c r="G3534" s="17"/>
      <c r="H3534" s="17"/>
      <c r="I3534" s="17"/>
    </row>
    <row r="3535" spans="6:9">
      <c r="F3535" s="16"/>
      <c r="G3535" s="17"/>
      <c r="H3535" s="17"/>
      <c r="I3535" s="17"/>
    </row>
    <row r="3536" spans="6:9">
      <c r="F3536" s="16"/>
      <c r="G3536" s="17"/>
      <c r="H3536" s="17"/>
      <c r="I3536" s="17"/>
    </row>
    <row r="3537" spans="6:9">
      <c r="F3537" s="16"/>
      <c r="G3537" s="17"/>
      <c r="H3537" s="17"/>
      <c r="I3537" s="17"/>
    </row>
    <row r="3538" spans="6:9">
      <c r="F3538" s="16"/>
      <c r="G3538" s="17"/>
      <c r="H3538" s="17"/>
      <c r="I3538" s="17"/>
    </row>
    <row r="3539" spans="6:9">
      <c r="F3539" s="16"/>
      <c r="G3539" s="17"/>
      <c r="H3539" s="17"/>
      <c r="I3539" s="17"/>
    </row>
    <row r="3540" spans="6:9">
      <c r="F3540" s="16"/>
      <c r="G3540" s="17"/>
      <c r="H3540" s="17"/>
      <c r="I3540" s="17"/>
    </row>
    <row r="3541" spans="6:9">
      <c r="F3541" s="16"/>
      <c r="G3541" s="17"/>
      <c r="H3541" s="17"/>
      <c r="I3541" s="17"/>
    </row>
    <row r="3542" spans="6:9">
      <c r="F3542" s="16"/>
      <c r="G3542" s="17"/>
      <c r="H3542" s="17"/>
      <c r="I3542" s="17"/>
    </row>
    <row r="3543" spans="6:9">
      <c r="F3543" s="16"/>
      <c r="G3543" s="17"/>
      <c r="H3543" s="17"/>
      <c r="I3543" s="17"/>
    </row>
    <row r="3544" spans="6:9">
      <c r="F3544" s="16"/>
      <c r="G3544" s="17"/>
      <c r="H3544" s="17"/>
      <c r="I3544" s="17"/>
    </row>
    <row r="3545" spans="6:9">
      <c r="F3545" s="16"/>
      <c r="G3545" s="17"/>
      <c r="H3545" s="17"/>
      <c r="I3545" s="17"/>
    </row>
    <row r="3546" spans="6:9">
      <c r="F3546" s="16"/>
      <c r="G3546" s="17"/>
      <c r="H3546" s="17"/>
      <c r="I3546" s="17"/>
    </row>
    <row r="3547" spans="6:9">
      <c r="F3547" s="16"/>
      <c r="G3547" s="17"/>
      <c r="H3547" s="17"/>
      <c r="I3547" s="17"/>
    </row>
    <row r="3548" spans="6:9">
      <c r="F3548" s="16"/>
      <c r="G3548" s="17"/>
      <c r="H3548" s="17"/>
      <c r="I3548" s="17"/>
    </row>
    <row r="3549" spans="6:9">
      <c r="F3549" s="16"/>
      <c r="G3549" s="17"/>
      <c r="H3549" s="17"/>
      <c r="I3549" s="17"/>
    </row>
    <row r="3550" spans="6:9">
      <c r="F3550" s="16"/>
      <c r="G3550" s="17"/>
      <c r="H3550" s="17"/>
      <c r="I3550" s="17"/>
    </row>
    <row r="3551" spans="6:9">
      <c r="F3551" s="16"/>
      <c r="G3551" s="17"/>
      <c r="H3551" s="17"/>
      <c r="I3551" s="17"/>
    </row>
    <row r="3552" spans="6:9">
      <c r="F3552" s="16"/>
      <c r="G3552" s="17"/>
      <c r="H3552" s="17"/>
      <c r="I3552" s="17"/>
    </row>
    <row r="3553" spans="6:9">
      <c r="F3553" s="16"/>
      <c r="G3553" s="17"/>
      <c r="H3553" s="17"/>
      <c r="I3553" s="17"/>
    </row>
    <row r="3554" spans="6:9">
      <c r="F3554" s="16"/>
      <c r="G3554" s="17"/>
      <c r="H3554" s="17"/>
      <c r="I3554" s="17"/>
    </row>
    <row r="3555" spans="6:9">
      <c r="F3555" s="16"/>
      <c r="G3555" s="17"/>
      <c r="H3555" s="17"/>
      <c r="I3555" s="17"/>
    </row>
    <row r="3556" spans="6:9">
      <c r="F3556" s="16"/>
      <c r="G3556" s="17"/>
      <c r="H3556" s="17"/>
      <c r="I3556" s="17"/>
    </row>
    <row r="3557" spans="6:9">
      <c r="F3557" s="16"/>
      <c r="G3557" s="17"/>
      <c r="H3557" s="17"/>
      <c r="I3557" s="17"/>
    </row>
    <row r="3558" spans="6:9">
      <c r="F3558" s="16"/>
      <c r="G3558" s="17"/>
      <c r="H3558" s="17"/>
      <c r="I3558" s="17"/>
    </row>
    <row r="3559" spans="6:9">
      <c r="F3559" s="16"/>
      <c r="G3559" s="17"/>
      <c r="H3559" s="17"/>
      <c r="I3559" s="17"/>
    </row>
    <row r="3560" spans="6:9">
      <c r="F3560" s="16"/>
      <c r="G3560" s="17"/>
      <c r="H3560" s="17"/>
      <c r="I3560" s="17"/>
    </row>
    <row r="3561" spans="6:9">
      <c r="F3561" s="16"/>
      <c r="G3561" s="17"/>
      <c r="H3561" s="17"/>
      <c r="I3561" s="17"/>
    </row>
    <row r="3562" spans="6:9">
      <c r="F3562" s="16"/>
      <c r="G3562" s="17"/>
      <c r="H3562" s="17"/>
      <c r="I3562" s="17"/>
    </row>
    <row r="3563" spans="6:9">
      <c r="F3563" s="16"/>
      <c r="G3563" s="17"/>
      <c r="H3563" s="17"/>
      <c r="I3563" s="17"/>
    </row>
    <row r="3564" spans="6:9">
      <c r="F3564" s="16"/>
      <c r="G3564" s="17"/>
      <c r="H3564" s="17"/>
      <c r="I3564" s="17"/>
    </row>
    <row r="3565" spans="6:9">
      <c r="F3565" s="16"/>
      <c r="G3565" s="17"/>
      <c r="H3565" s="17"/>
      <c r="I3565" s="17"/>
    </row>
    <row r="3566" spans="6:9">
      <c r="F3566" s="16"/>
      <c r="G3566" s="17"/>
      <c r="H3566" s="17"/>
      <c r="I3566" s="17"/>
    </row>
    <row r="3567" spans="6:9">
      <c r="F3567" s="16"/>
      <c r="G3567" s="17"/>
      <c r="H3567" s="17"/>
      <c r="I3567" s="17"/>
    </row>
    <row r="3568" spans="6:9">
      <c r="F3568" s="16"/>
      <c r="G3568" s="17"/>
      <c r="H3568" s="17"/>
      <c r="I3568" s="17"/>
    </row>
    <row r="3569" spans="6:9">
      <c r="F3569" s="16"/>
      <c r="G3569" s="17"/>
      <c r="H3569" s="17"/>
      <c r="I3569" s="17"/>
    </row>
    <row r="3570" spans="6:9">
      <c r="F3570" s="16"/>
      <c r="G3570" s="17"/>
      <c r="H3570" s="17"/>
      <c r="I3570" s="17"/>
    </row>
    <row r="3571" spans="6:9">
      <c r="F3571" s="16"/>
      <c r="G3571" s="17"/>
      <c r="H3571" s="17"/>
      <c r="I3571" s="17"/>
    </row>
    <row r="3572" spans="6:9">
      <c r="F3572" s="16"/>
      <c r="G3572" s="17"/>
      <c r="H3572" s="17"/>
      <c r="I3572" s="17"/>
    </row>
    <row r="3573" spans="6:9">
      <c r="F3573" s="16"/>
      <c r="G3573" s="17"/>
      <c r="H3573" s="17"/>
      <c r="I3573" s="17"/>
    </row>
    <row r="3574" spans="6:9">
      <c r="F3574" s="16"/>
      <c r="G3574" s="17"/>
      <c r="H3574" s="17"/>
      <c r="I3574" s="17"/>
    </row>
    <row r="3575" spans="6:9">
      <c r="F3575" s="16"/>
      <c r="G3575" s="17"/>
      <c r="H3575" s="17"/>
      <c r="I3575" s="17"/>
    </row>
    <row r="3576" spans="6:9">
      <c r="F3576" s="16"/>
      <c r="G3576" s="17"/>
      <c r="H3576" s="17"/>
      <c r="I3576" s="17"/>
    </row>
    <row r="3577" spans="6:9">
      <c r="F3577" s="16"/>
      <c r="G3577" s="17"/>
      <c r="H3577" s="17"/>
      <c r="I3577" s="17"/>
    </row>
    <row r="3578" spans="6:9">
      <c r="F3578" s="16"/>
      <c r="G3578" s="17"/>
      <c r="H3578" s="17"/>
      <c r="I3578" s="17"/>
    </row>
    <row r="3579" spans="6:9">
      <c r="F3579" s="16"/>
      <c r="G3579" s="17"/>
      <c r="H3579" s="17"/>
      <c r="I3579" s="17"/>
    </row>
    <row r="3580" spans="6:9">
      <c r="F3580" s="16"/>
      <c r="G3580" s="17"/>
      <c r="H3580" s="17"/>
      <c r="I3580" s="17"/>
    </row>
    <row r="3581" spans="6:9">
      <c r="F3581" s="16"/>
      <c r="G3581" s="17"/>
      <c r="H3581" s="17"/>
      <c r="I3581" s="17"/>
    </row>
    <row r="3582" spans="6:9">
      <c r="F3582" s="16"/>
      <c r="G3582" s="17"/>
      <c r="H3582" s="17"/>
      <c r="I3582" s="17"/>
    </row>
    <row r="3583" spans="6:9">
      <c r="F3583" s="16"/>
      <c r="G3583" s="17"/>
      <c r="H3583" s="17"/>
      <c r="I3583" s="17"/>
    </row>
    <row r="3584" spans="6:9">
      <c r="F3584" s="16"/>
      <c r="G3584" s="17"/>
      <c r="H3584" s="17"/>
      <c r="I3584" s="17"/>
    </row>
    <row r="3585" spans="6:9">
      <c r="F3585" s="16"/>
      <c r="G3585" s="17"/>
      <c r="H3585" s="17"/>
      <c r="I3585" s="17"/>
    </row>
    <row r="3586" spans="6:9">
      <c r="F3586" s="16"/>
      <c r="G3586" s="17"/>
      <c r="H3586" s="17"/>
      <c r="I3586" s="17"/>
    </row>
    <row r="3587" spans="6:9">
      <c r="F3587" s="16"/>
      <c r="G3587" s="17"/>
      <c r="H3587" s="17"/>
      <c r="I3587" s="17"/>
    </row>
    <row r="3588" spans="6:9">
      <c r="F3588" s="16"/>
      <c r="G3588" s="17"/>
      <c r="H3588" s="17"/>
      <c r="I3588" s="17"/>
    </row>
    <row r="3589" spans="6:9">
      <c r="F3589" s="16"/>
      <c r="G3589" s="17"/>
      <c r="H3589" s="17"/>
      <c r="I3589" s="17"/>
    </row>
    <row r="3590" spans="6:9">
      <c r="F3590" s="16"/>
      <c r="G3590" s="17"/>
      <c r="H3590" s="17"/>
      <c r="I3590" s="17"/>
    </row>
    <row r="3591" spans="6:9">
      <c r="F3591" s="16"/>
      <c r="G3591" s="17"/>
      <c r="H3591" s="17"/>
      <c r="I3591" s="17"/>
    </row>
    <row r="3592" spans="6:9">
      <c r="F3592" s="16"/>
      <c r="G3592" s="17"/>
      <c r="H3592" s="17"/>
      <c r="I3592" s="17"/>
    </row>
    <row r="3593" spans="6:9">
      <c r="F3593" s="16"/>
      <c r="G3593" s="17"/>
      <c r="H3593" s="17"/>
      <c r="I3593" s="17"/>
    </row>
    <row r="3594" spans="6:9">
      <c r="F3594" s="16"/>
      <c r="G3594" s="17"/>
      <c r="H3594" s="17"/>
      <c r="I3594" s="17"/>
    </row>
    <row r="3595" spans="6:9">
      <c r="F3595" s="16"/>
      <c r="G3595" s="17"/>
      <c r="H3595" s="17"/>
      <c r="I3595" s="17"/>
    </row>
    <row r="3596" spans="6:9">
      <c r="F3596" s="16"/>
      <c r="G3596" s="17"/>
      <c r="H3596" s="17"/>
      <c r="I3596" s="17"/>
    </row>
    <row r="3597" spans="6:9">
      <c r="F3597" s="16"/>
      <c r="G3597" s="17"/>
      <c r="H3597" s="17"/>
      <c r="I3597" s="17"/>
    </row>
    <row r="3598" spans="6:9">
      <c r="F3598" s="16"/>
      <c r="G3598" s="17"/>
      <c r="H3598" s="17"/>
      <c r="I3598" s="17"/>
    </row>
    <row r="3599" spans="6:9">
      <c r="F3599" s="16"/>
      <c r="G3599" s="17"/>
      <c r="H3599" s="17"/>
      <c r="I3599" s="17"/>
    </row>
    <row r="3600" spans="6:9">
      <c r="F3600" s="16"/>
      <c r="G3600" s="17"/>
      <c r="H3600" s="17"/>
      <c r="I3600" s="17"/>
    </row>
    <row r="3601" spans="6:9">
      <c r="F3601" s="16"/>
      <c r="G3601" s="17"/>
      <c r="H3601" s="17"/>
      <c r="I3601" s="17"/>
    </row>
    <row r="3602" spans="6:9">
      <c r="F3602" s="16"/>
      <c r="G3602" s="17"/>
      <c r="H3602" s="17"/>
      <c r="I3602" s="17"/>
    </row>
    <row r="3603" spans="6:9">
      <c r="F3603" s="16"/>
      <c r="G3603" s="17"/>
      <c r="H3603" s="17"/>
      <c r="I3603" s="17"/>
    </row>
    <row r="3604" spans="6:9">
      <c r="F3604" s="16"/>
      <c r="G3604" s="17"/>
      <c r="H3604" s="17"/>
      <c r="I3604" s="17"/>
    </row>
    <row r="3605" spans="6:9">
      <c r="F3605" s="16"/>
      <c r="G3605" s="17"/>
      <c r="H3605" s="17"/>
      <c r="I3605" s="17"/>
    </row>
    <row r="3606" spans="6:9">
      <c r="F3606" s="16"/>
      <c r="G3606" s="17"/>
      <c r="H3606" s="17"/>
      <c r="I3606" s="17"/>
    </row>
    <row r="3607" spans="6:9">
      <c r="F3607" s="16"/>
      <c r="G3607" s="17"/>
      <c r="H3607" s="17"/>
      <c r="I3607" s="17"/>
    </row>
    <row r="3608" spans="6:9">
      <c r="F3608" s="16"/>
      <c r="G3608" s="17"/>
      <c r="H3608" s="17"/>
      <c r="I3608" s="17"/>
    </row>
    <row r="3609" spans="6:9">
      <c r="F3609" s="16"/>
      <c r="G3609" s="17"/>
      <c r="H3609" s="17"/>
      <c r="I3609" s="17"/>
    </row>
    <row r="3610" spans="6:9">
      <c r="F3610" s="16"/>
      <c r="G3610" s="17"/>
      <c r="H3610" s="17"/>
      <c r="I3610" s="17"/>
    </row>
    <row r="3611" spans="6:9">
      <c r="F3611" s="16"/>
      <c r="G3611" s="17"/>
      <c r="H3611" s="17"/>
      <c r="I3611" s="17"/>
    </row>
    <row r="3612" spans="6:9">
      <c r="F3612" s="16"/>
      <c r="G3612" s="17"/>
      <c r="H3612" s="17"/>
      <c r="I3612" s="17"/>
    </row>
    <row r="3613" spans="6:9">
      <c r="F3613" s="16"/>
      <c r="G3613" s="17"/>
      <c r="H3613" s="17"/>
      <c r="I3613" s="17"/>
    </row>
    <row r="3614" spans="6:9">
      <c r="F3614" s="16"/>
      <c r="G3614" s="17"/>
      <c r="H3614" s="17"/>
      <c r="I3614" s="17"/>
    </row>
    <row r="3615" spans="6:9">
      <c r="F3615" s="16"/>
      <c r="G3615" s="17"/>
      <c r="H3615" s="17"/>
      <c r="I3615" s="17"/>
    </row>
    <row r="3616" spans="6:9">
      <c r="F3616" s="16"/>
      <c r="G3616" s="17"/>
      <c r="H3616" s="17"/>
      <c r="I3616" s="17"/>
    </row>
    <row r="3617" spans="6:9">
      <c r="F3617" s="16"/>
      <c r="G3617" s="17"/>
      <c r="H3617" s="17"/>
      <c r="I3617" s="17"/>
    </row>
    <row r="3618" spans="6:9">
      <c r="F3618" s="16"/>
      <c r="G3618" s="17"/>
      <c r="H3618" s="17"/>
      <c r="I3618" s="17"/>
    </row>
    <row r="3619" spans="6:9">
      <c r="F3619" s="16"/>
      <c r="G3619" s="17"/>
      <c r="H3619" s="17"/>
      <c r="I3619" s="17"/>
    </row>
    <row r="3620" spans="6:9">
      <c r="F3620" s="16"/>
      <c r="G3620" s="17"/>
      <c r="H3620" s="17"/>
      <c r="I3620" s="17"/>
    </row>
    <row r="3621" spans="6:9">
      <c r="F3621" s="16"/>
      <c r="G3621" s="17"/>
      <c r="H3621" s="17"/>
      <c r="I3621" s="17"/>
    </row>
    <row r="3622" spans="6:9">
      <c r="F3622" s="16"/>
      <c r="G3622" s="17"/>
      <c r="H3622" s="17"/>
      <c r="I3622" s="17"/>
    </row>
    <row r="3623" spans="6:9">
      <c r="F3623" s="16"/>
      <c r="G3623" s="17"/>
      <c r="H3623" s="17"/>
      <c r="I3623" s="17"/>
    </row>
    <row r="3624" spans="6:9">
      <c r="F3624" s="16"/>
      <c r="G3624" s="17"/>
      <c r="H3624" s="17"/>
      <c r="I3624" s="17"/>
    </row>
    <row r="3625" spans="6:9">
      <c r="F3625" s="16"/>
      <c r="G3625" s="17"/>
      <c r="H3625" s="17"/>
      <c r="I3625" s="17"/>
    </row>
    <row r="3626" spans="6:9">
      <c r="F3626" s="16"/>
      <c r="G3626" s="17"/>
      <c r="H3626" s="17"/>
      <c r="I3626" s="17"/>
    </row>
    <row r="3627" spans="6:9">
      <c r="F3627" s="16"/>
      <c r="G3627" s="17"/>
      <c r="H3627" s="17"/>
      <c r="I3627" s="17"/>
    </row>
    <row r="3628" spans="6:9">
      <c r="F3628" s="16"/>
      <c r="G3628" s="17"/>
      <c r="H3628" s="17"/>
      <c r="I3628" s="17"/>
    </row>
    <row r="3629" spans="6:9">
      <c r="F3629" s="16"/>
      <c r="G3629" s="17"/>
      <c r="H3629" s="17"/>
      <c r="I3629" s="17"/>
    </row>
    <row r="3630" spans="6:9">
      <c r="F3630" s="16"/>
      <c r="G3630" s="17"/>
      <c r="H3630" s="17"/>
      <c r="I3630" s="17"/>
    </row>
    <row r="3631" spans="6:9">
      <c r="F3631" s="16"/>
      <c r="G3631" s="17"/>
      <c r="H3631" s="17"/>
      <c r="I3631" s="17"/>
    </row>
    <row r="3632" spans="6:9">
      <c r="F3632" s="16"/>
      <c r="G3632" s="17"/>
      <c r="H3632" s="17"/>
      <c r="I3632" s="17"/>
    </row>
    <row r="3633" spans="6:9">
      <c r="F3633" s="16"/>
      <c r="G3633" s="17"/>
      <c r="H3633" s="17"/>
      <c r="I3633" s="17"/>
    </row>
    <row r="3634" spans="6:9">
      <c r="F3634" s="16"/>
      <c r="G3634" s="17"/>
      <c r="H3634" s="17"/>
      <c r="I3634" s="17"/>
    </row>
    <row r="3635" spans="6:9">
      <c r="F3635" s="16"/>
      <c r="G3635" s="17"/>
      <c r="H3635" s="17"/>
      <c r="I3635" s="17"/>
    </row>
    <row r="3636" spans="6:9">
      <c r="F3636" s="16"/>
      <c r="G3636" s="17"/>
      <c r="H3636" s="17"/>
      <c r="I3636" s="17"/>
    </row>
    <row r="3637" spans="6:9">
      <c r="F3637" s="16"/>
      <c r="G3637" s="17"/>
      <c r="H3637" s="17"/>
      <c r="I3637" s="17"/>
    </row>
    <row r="3638" spans="6:9">
      <c r="F3638" s="16"/>
      <c r="G3638" s="17"/>
      <c r="H3638" s="17"/>
      <c r="I3638" s="17"/>
    </row>
    <row r="3639" spans="6:9">
      <c r="F3639" s="16"/>
      <c r="G3639" s="17"/>
      <c r="H3639" s="17"/>
      <c r="I3639" s="17"/>
    </row>
    <row r="3640" spans="6:9">
      <c r="F3640" s="16"/>
      <c r="G3640" s="17"/>
      <c r="H3640" s="17"/>
      <c r="I3640" s="17"/>
    </row>
    <row r="3641" spans="6:9">
      <c r="F3641" s="16"/>
      <c r="G3641" s="17"/>
      <c r="H3641" s="17"/>
      <c r="I3641" s="17"/>
    </row>
    <row r="3642" spans="6:9">
      <c r="F3642" s="16"/>
      <c r="G3642" s="17"/>
      <c r="H3642" s="17"/>
      <c r="I3642" s="17"/>
    </row>
    <row r="3643" spans="6:9">
      <c r="F3643" s="16"/>
      <c r="G3643" s="17"/>
      <c r="H3643" s="17"/>
      <c r="I3643" s="17"/>
    </row>
    <row r="3644" spans="6:9">
      <c r="F3644" s="16"/>
      <c r="G3644" s="17"/>
      <c r="H3644" s="17"/>
      <c r="I3644" s="17"/>
    </row>
    <row r="3645" spans="6:9">
      <c r="F3645" s="16"/>
      <c r="G3645" s="17"/>
      <c r="H3645" s="17"/>
      <c r="I3645" s="17"/>
    </row>
    <row r="3646" spans="6:9">
      <c r="F3646" s="16"/>
      <c r="G3646" s="17"/>
      <c r="H3646" s="17"/>
      <c r="I3646" s="17"/>
    </row>
    <row r="3647" spans="6:9">
      <c r="F3647" s="16"/>
      <c r="G3647" s="17"/>
      <c r="H3647" s="17"/>
      <c r="I3647" s="17"/>
    </row>
    <row r="3648" spans="6:9">
      <c r="F3648" s="16"/>
      <c r="G3648" s="17"/>
      <c r="H3648" s="17"/>
      <c r="I3648" s="17"/>
    </row>
    <row r="3649" spans="6:9">
      <c r="F3649" s="16"/>
      <c r="G3649" s="17"/>
      <c r="H3649" s="17"/>
      <c r="I3649" s="17"/>
    </row>
    <row r="3650" spans="6:9">
      <c r="F3650" s="16"/>
      <c r="G3650" s="17"/>
      <c r="H3650" s="17"/>
      <c r="I3650" s="17"/>
    </row>
    <row r="3651" spans="6:9">
      <c r="F3651" s="16"/>
      <c r="G3651" s="17"/>
      <c r="H3651" s="17"/>
      <c r="I3651" s="17"/>
    </row>
    <row r="3652" spans="6:9">
      <c r="F3652" s="16"/>
      <c r="G3652" s="17"/>
      <c r="H3652" s="17"/>
      <c r="I3652" s="17"/>
    </row>
    <row r="3653" spans="6:9">
      <c r="F3653" s="16"/>
      <c r="G3653" s="17"/>
      <c r="H3653" s="17"/>
      <c r="I3653" s="17"/>
    </row>
    <row r="3654" spans="6:9">
      <c r="F3654" s="16"/>
      <c r="G3654" s="17"/>
      <c r="H3654" s="17"/>
      <c r="I3654" s="17"/>
    </row>
    <row r="3655" spans="6:9">
      <c r="F3655" s="16"/>
      <c r="G3655" s="17"/>
      <c r="H3655" s="17"/>
      <c r="I3655" s="17"/>
    </row>
    <row r="3656" spans="6:9">
      <c r="F3656" s="16"/>
      <c r="G3656" s="17"/>
      <c r="H3656" s="17"/>
      <c r="I3656" s="17"/>
    </row>
    <row r="3657" spans="6:9">
      <c r="F3657" s="16"/>
      <c r="G3657" s="17"/>
      <c r="H3657" s="17"/>
      <c r="I3657" s="17"/>
    </row>
    <row r="3658" spans="6:9">
      <c r="F3658" s="16"/>
      <c r="G3658" s="17"/>
      <c r="H3658" s="17"/>
      <c r="I3658" s="17"/>
    </row>
    <row r="3659" spans="6:9">
      <c r="F3659" s="16"/>
      <c r="G3659" s="17"/>
      <c r="H3659" s="17"/>
      <c r="I3659" s="17"/>
    </row>
    <row r="3660" spans="6:9">
      <c r="F3660" s="16"/>
      <c r="G3660" s="17"/>
      <c r="H3660" s="17"/>
      <c r="I3660" s="17"/>
    </row>
    <row r="3661" spans="6:9">
      <c r="F3661" s="16"/>
      <c r="G3661" s="17"/>
      <c r="H3661" s="17"/>
      <c r="I3661" s="17"/>
    </row>
    <row r="3662" spans="6:9">
      <c r="F3662" s="16"/>
      <c r="G3662" s="17"/>
      <c r="H3662" s="17"/>
      <c r="I3662" s="17"/>
    </row>
    <row r="3663" spans="6:9">
      <c r="F3663" s="16"/>
      <c r="G3663" s="17"/>
      <c r="H3663" s="17"/>
      <c r="I3663" s="17"/>
    </row>
    <row r="3664" spans="6:9">
      <c r="F3664" s="16"/>
      <c r="G3664" s="17"/>
      <c r="H3664" s="17"/>
      <c r="I3664" s="17"/>
    </row>
    <row r="3665" spans="6:9">
      <c r="F3665" s="16"/>
      <c r="G3665" s="17"/>
      <c r="H3665" s="17"/>
      <c r="I3665" s="17"/>
    </row>
    <row r="3666" spans="6:9">
      <c r="F3666" s="16"/>
      <c r="G3666" s="17"/>
      <c r="H3666" s="17"/>
      <c r="I3666" s="17"/>
    </row>
    <row r="3667" spans="6:9">
      <c r="F3667" s="16"/>
      <c r="G3667" s="17"/>
      <c r="H3667" s="17"/>
      <c r="I3667" s="17"/>
    </row>
    <row r="3668" spans="6:9">
      <c r="F3668" s="16"/>
      <c r="G3668" s="17"/>
      <c r="H3668" s="17"/>
      <c r="I3668" s="17"/>
    </row>
    <row r="3669" spans="6:9">
      <c r="F3669" s="16"/>
      <c r="G3669" s="17"/>
      <c r="H3669" s="17"/>
      <c r="I3669" s="17"/>
    </row>
    <row r="3670" spans="6:9">
      <c r="F3670" s="16"/>
      <c r="G3670" s="17"/>
      <c r="H3670" s="17"/>
      <c r="I3670" s="17"/>
    </row>
    <row r="3671" spans="6:9">
      <c r="F3671" s="16"/>
      <c r="G3671" s="17"/>
      <c r="H3671" s="17"/>
      <c r="I3671" s="17"/>
    </row>
    <row r="3672" spans="6:9">
      <c r="F3672" s="16"/>
      <c r="G3672" s="17"/>
      <c r="H3672" s="17"/>
      <c r="I3672" s="17"/>
    </row>
    <row r="3673" spans="6:9">
      <c r="F3673" s="16"/>
      <c r="G3673" s="17"/>
      <c r="H3673" s="17"/>
      <c r="I3673" s="17"/>
    </row>
    <row r="3674" spans="6:9">
      <c r="F3674" s="16"/>
      <c r="G3674" s="17"/>
      <c r="H3674" s="17"/>
      <c r="I3674" s="17"/>
    </row>
    <row r="3675" spans="6:9">
      <c r="F3675" s="16"/>
      <c r="G3675" s="17"/>
      <c r="H3675" s="17"/>
      <c r="I3675" s="17"/>
    </row>
    <row r="3676" spans="6:9">
      <c r="F3676" s="16"/>
      <c r="G3676" s="17"/>
      <c r="H3676" s="17"/>
      <c r="I3676" s="17"/>
    </row>
    <row r="3677" spans="6:9">
      <c r="F3677" s="16"/>
      <c r="G3677" s="17"/>
      <c r="H3677" s="17"/>
      <c r="I3677" s="17"/>
    </row>
    <row r="3678" spans="6:9">
      <c r="F3678" s="16"/>
      <c r="G3678" s="17"/>
      <c r="H3678" s="17"/>
      <c r="I3678" s="17"/>
    </row>
    <row r="3679" spans="6:9">
      <c r="F3679" s="16"/>
      <c r="G3679" s="17"/>
      <c r="H3679" s="17"/>
      <c r="I3679" s="17"/>
    </row>
    <row r="3680" spans="6:9">
      <c r="F3680" s="16"/>
      <c r="G3680" s="17"/>
      <c r="H3680" s="17"/>
      <c r="I3680" s="17"/>
    </row>
    <row r="3681" spans="6:9">
      <c r="F3681" s="16"/>
      <c r="G3681" s="17"/>
      <c r="H3681" s="17"/>
      <c r="I3681" s="17"/>
    </row>
    <row r="3682" spans="6:9">
      <c r="F3682" s="16"/>
      <c r="G3682" s="17"/>
      <c r="H3682" s="17"/>
      <c r="I3682" s="17"/>
    </row>
    <row r="3683" spans="6:9">
      <c r="F3683" s="16"/>
      <c r="G3683" s="17"/>
      <c r="H3683" s="17"/>
      <c r="I3683" s="17"/>
    </row>
    <row r="3684" spans="6:9">
      <c r="F3684" s="16"/>
      <c r="G3684" s="17"/>
      <c r="H3684" s="17"/>
      <c r="I3684" s="17"/>
    </row>
    <row r="3685" spans="6:9">
      <c r="F3685" s="16"/>
      <c r="G3685" s="17"/>
      <c r="H3685" s="17"/>
      <c r="I3685" s="17"/>
    </row>
    <row r="3686" spans="6:9">
      <c r="F3686" s="16"/>
      <c r="G3686" s="17"/>
      <c r="H3686" s="17"/>
      <c r="I3686" s="17"/>
    </row>
    <row r="3687" spans="6:9">
      <c r="F3687" s="16"/>
      <c r="G3687" s="17"/>
      <c r="H3687" s="17"/>
      <c r="I3687" s="17"/>
    </row>
    <row r="3688" spans="6:9">
      <c r="F3688" s="16"/>
      <c r="G3688" s="17"/>
      <c r="H3688" s="17"/>
      <c r="I3688" s="17"/>
    </row>
    <row r="3689" spans="6:9">
      <c r="F3689" s="16"/>
      <c r="G3689" s="17"/>
      <c r="H3689" s="17"/>
      <c r="I3689" s="17"/>
    </row>
    <row r="3690" spans="6:9">
      <c r="F3690" s="16"/>
      <c r="G3690" s="17"/>
      <c r="H3690" s="17"/>
      <c r="I3690" s="17"/>
    </row>
    <row r="3691" spans="6:9">
      <c r="F3691" s="16"/>
      <c r="G3691" s="17"/>
      <c r="H3691" s="17"/>
      <c r="I3691" s="17"/>
    </row>
    <row r="3692" spans="6:9">
      <c r="F3692" s="16"/>
      <c r="G3692" s="17"/>
      <c r="H3692" s="17"/>
      <c r="I3692" s="17"/>
    </row>
    <row r="3693" spans="6:9">
      <c r="F3693" s="16"/>
      <c r="G3693" s="17"/>
      <c r="H3693" s="17"/>
      <c r="I3693" s="17"/>
    </row>
    <row r="3694" spans="6:9">
      <c r="F3694" s="16"/>
      <c r="G3694" s="17"/>
      <c r="H3694" s="17"/>
      <c r="I3694" s="17"/>
    </row>
    <row r="3695" spans="6:9">
      <c r="F3695" s="16"/>
      <c r="G3695" s="17"/>
      <c r="H3695" s="17"/>
      <c r="I3695" s="17"/>
    </row>
    <row r="3696" spans="6:9">
      <c r="F3696" s="16"/>
      <c r="G3696" s="17"/>
      <c r="H3696" s="17"/>
      <c r="I3696" s="17"/>
    </row>
    <row r="3697" spans="6:9">
      <c r="F3697" s="16"/>
      <c r="G3697" s="17"/>
      <c r="H3697" s="17"/>
      <c r="I3697" s="17"/>
    </row>
    <row r="3698" spans="6:9">
      <c r="F3698" s="16"/>
      <c r="G3698" s="17"/>
      <c r="H3698" s="17"/>
      <c r="I3698" s="17"/>
    </row>
    <row r="3699" spans="6:9">
      <c r="F3699" s="16"/>
      <c r="G3699" s="17"/>
      <c r="H3699" s="17"/>
      <c r="I3699" s="17"/>
    </row>
    <row r="3700" spans="6:9">
      <c r="F3700" s="16"/>
      <c r="G3700" s="17"/>
      <c r="H3700" s="17"/>
      <c r="I3700" s="17"/>
    </row>
    <row r="3701" spans="6:9">
      <c r="F3701" s="16"/>
      <c r="G3701" s="17"/>
      <c r="H3701" s="17"/>
      <c r="I3701" s="17"/>
    </row>
    <row r="3702" spans="6:9">
      <c r="F3702" s="16"/>
      <c r="G3702" s="17"/>
      <c r="H3702" s="17"/>
      <c r="I3702" s="17"/>
    </row>
    <row r="3703" spans="6:9">
      <c r="F3703" s="16"/>
      <c r="G3703" s="17"/>
      <c r="H3703" s="17"/>
      <c r="I3703" s="17"/>
    </row>
    <row r="3704" spans="6:9">
      <c r="F3704" s="16"/>
      <c r="G3704" s="17"/>
      <c r="H3704" s="17"/>
      <c r="I3704" s="17"/>
    </row>
    <row r="3705" spans="6:9">
      <c r="F3705" s="16"/>
      <c r="G3705" s="17"/>
      <c r="H3705" s="17"/>
      <c r="I3705" s="17"/>
    </row>
    <row r="3706" spans="6:9">
      <c r="F3706" s="16"/>
      <c r="G3706" s="17"/>
      <c r="H3706" s="17"/>
      <c r="I3706" s="17"/>
    </row>
    <row r="3707" spans="6:9">
      <c r="F3707" s="16"/>
      <c r="G3707" s="17"/>
      <c r="H3707" s="17"/>
      <c r="I3707" s="17"/>
    </row>
    <row r="3708" spans="6:9">
      <c r="F3708" s="16"/>
      <c r="G3708" s="17"/>
      <c r="H3708" s="17"/>
      <c r="I3708" s="17"/>
    </row>
    <row r="3709" spans="6:9">
      <c r="F3709" s="16"/>
      <c r="G3709" s="17"/>
      <c r="H3709" s="17"/>
      <c r="I3709" s="17"/>
    </row>
    <row r="3710" spans="6:9">
      <c r="F3710" s="16"/>
      <c r="G3710" s="17"/>
      <c r="H3710" s="17"/>
      <c r="I3710" s="17"/>
    </row>
    <row r="3711" spans="6:9">
      <c r="F3711" s="16"/>
      <c r="G3711" s="17"/>
      <c r="H3711" s="17"/>
      <c r="I3711" s="17"/>
    </row>
    <row r="3712" spans="6:9">
      <c r="F3712" s="16"/>
      <c r="G3712" s="17"/>
      <c r="H3712" s="17"/>
      <c r="I3712" s="17"/>
    </row>
    <row r="3713" spans="6:9">
      <c r="F3713" s="16"/>
      <c r="G3713" s="17"/>
      <c r="H3713" s="17"/>
      <c r="I3713" s="17"/>
    </row>
    <row r="3714" spans="6:9">
      <c r="F3714" s="16"/>
      <c r="G3714" s="17"/>
      <c r="H3714" s="17"/>
      <c r="I3714" s="17"/>
    </row>
    <row r="3715" spans="6:9">
      <c r="F3715" s="16"/>
      <c r="G3715" s="17"/>
      <c r="H3715" s="17"/>
      <c r="I3715" s="17"/>
    </row>
    <row r="3716" spans="6:9">
      <c r="F3716" s="16"/>
      <c r="G3716" s="17"/>
      <c r="H3716" s="17"/>
      <c r="I3716" s="17"/>
    </row>
    <row r="3717" spans="6:9">
      <c r="F3717" s="16"/>
      <c r="G3717" s="17"/>
      <c r="H3717" s="17"/>
      <c r="I3717" s="17"/>
    </row>
    <row r="3718" spans="6:9">
      <c r="F3718" s="16"/>
      <c r="G3718" s="17"/>
      <c r="H3718" s="17"/>
      <c r="I3718" s="17"/>
    </row>
    <row r="3719" spans="6:9">
      <c r="F3719" s="16"/>
      <c r="G3719" s="17"/>
      <c r="H3719" s="17"/>
      <c r="I3719" s="17"/>
    </row>
    <row r="3720" spans="6:9">
      <c r="F3720" s="16"/>
      <c r="G3720" s="17"/>
      <c r="H3720" s="17"/>
      <c r="I3720" s="17"/>
    </row>
    <row r="3721" spans="6:9">
      <c r="F3721" s="16"/>
      <c r="G3721" s="17"/>
      <c r="H3721" s="17"/>
      <c r="I3721" s="17"/>
    </row>
    <row r="3722" spans="6:9">
      <c r="F3722" s="16"/>
      <c r="G3722" s="17"/>
      <c r="H3722" s="17"/>
      <c r="I3722" s="17"/>
    </row>
    <row r="3723" spans="6:9">
      <c r="F3723" s="16"/>
      <c r="G3723" s="17"/>
      <c r="H3723" s="17"/>
      <c r="I3723" s="17"/>
    </row>
    <row r="3724" spans="6:9">
      <c r="F3724" s="16"/>
      <c r="G3724" s="17"/>
      <c r="H3724" s="17"/>
      <c r="I3724" s="17"/>
    </row>
    <row r="3725" spans="6:9">
      <c r="F3725" s="16"/>
      <c r="G3725" s="17"/>
      <c r="H3725" s="17"/>
      <c r="I3725" s="17"/>
    </row>
    <row r="3726" spans="6:9">
      <c r="F3726" s="16"/>
      <c r="G3726" s="17"/>
      <c r="H3726" s="17"/>
      <c r="I3726" s="17"/>
    </row>
    <row r="3727" spans="6:9">
      <c r="F3727" s="16"/>
      <c r="G3727" s="17"/>
      <c r="H3727" s="17"/>
      <c r="I3727" s="17"/>
    </row>
    <row r="3728" spans="6:9">
      <c r="F3728" s="16"/>
      <c r="G3728" s="17"/>
      <c r="H3728" s="17"/>
      <c r="I3728" s="17"/>
    </row>
    <row r="3729" spans="6:9">
      <c r="F3729" s="16"/>
      <c r="G3729" s="17"/>
      <c r="H3729" s="17"/>
      <c r="I3729" s="17"/>
    </row>
    <row r="3730" spans="6:9">
      <c r="F3730" s="16"/>
      <c r="G3730" s="17"/>
      <c r="H3730" s="17"/>
      <c r="I3730" s="17"/>
    </row>
    <row r="3731" spans="6:9">
      <c r="F3731" s="16"/>
      <c r="G3731" s="17"/>
      <c r="H3731" s="17"/>
      <c r="I3731" s="17"/>
    </row>
    <row r="3732" spans="6:9">
      <c r="F3732" s="16"/>
      <c r="G3732" s="17"/>
      <c r="H3732" s="17"/>
      <c r="I3732" s="17"/>
    </row>
    <row r="3733" spans="6:9">
      <c r="F3733" s="16"/>
      <c r="G3733" s="17"/>
      <c r="H3733" s="17"/>
      <c r="I3733" s="17"/>
    </row>
    <row r="3734" spans="6:9">
      <c r="F3734" s="16"/>
      <c r="G3734" s="17"/>
      <c r="H3734" s="17"/>
      <c r="I3734" s="17"/>
    </row>
    <row r="3735" spans="6:9">
      <c r="F3735" s="16"/>
      <c r="G3735" s="17"/>
      <c r="H3735" s="17"/>
      <c r="I3735" s="17"/>
    </row>
    <row r="3736" spans="6:9">
      <c r="F3736" s="16"/>
      <c r="G3736" s="17"/>
      <c r="H3736" s="17"/>
      <c r="I3736" s="17"/>
    </row>
    <row r="3737" spans="6:9">
      <c r="F3737" s="16"/>
      <c r="G3737" s="17"/>
      <c r="H3737" s="17"/>
      <c r="I3737" s="17"/>
    </row>
    <row r="3738" spans="6:9">
      <c r="F3738" s="16"/>
      <c r="G3738" s="17"/>
      <c r="H3738" s="17"/>
      <c r="I3738" s="17"/>
    </row>
    <row r="3739" spans="6:9">
      <c r="F3739" s="16"/>
      <c r="G3739" s="17"/>
      <c r="H3739" s="17"/>
      <c r="I3739" s="17"/>
    </row>
    <row r="3740" spans="6:9">
      <c r="F3740" s="16"/>
      <c r="G3740" s="17"/>
      <c r="H3740" s="17"/>
      <c r="I3740" s="17"/>
    </row>
    <row r="3741" spans="6:9">
      <c r="F3741" s="16"/>
      <c r="G3741" s="17"/>
      <c r="H3741" s="17"/>
      <c r="I3741" s="17"/>
    </row>
    <row r="3742" spans="6:9">
      <c r="F3742" s="16"/>
      <c r="G3742" s="17"/>
      <c r="H3742" s="17"/>
      <c r="I3742" s="17"/>
    </row>
    <row r="3743" spans="6:9">
      <c r="F3743" s="16"/>
      <c r="G3743" s="17"/>
      <c r="H3743" s="17"/>
      <c r="I3743" s="17"/>
    </row>
    <row r="3744" spans="6:9">
      <c r="F3744" s="16"/>
      <c r="G3744" s="17"/>
      <c r="H3744" s="17"/>
      <c r="I3744" s="17"/>
    </row>
    <row r="3745" spans="6:9">
      <c r="F3745" s="16"/>
      <c r="G3745" s="17"/>
      <c r="H3745" s="17"/>
      <c r="I3745" s="17"/>
    </row>
    <row r="3746" spans="6:9">
      <c r="F3746" s="16"/>
      <c r="G3746" s="17"/>
      <c r="H3746" s="17"/>
      <c r="I3746" s="17"/>
    </row>
    <row r="3747" spans="6:9">
      <c r="F3747" s="16"/>
      <c r="G3747" s="17"/>
      <c r="H3747" s="17"/>
      <c r="I3747" s="17"/>
    </row>
    <row r="3748" spans="6:9">
      <c r="F3748" s="16"/>
      <c r="G3748" s="17"/>
      <c r="H3748" s="17"/>
      <c r="I3748" s="17"/>
    </row>
    <row r="3749" spans="6:9">
      <c r="F3749" s="16"/>
      <c r="G3749" s="17"/>
      <c r="H3749" s="17"/>
      <c r="I3749" s="17"/>
    </row>
    <row r="3750" spans="6:9">
      <c r="F3750" s="16"/>
      <c r="G3750" s="17"/>
      <c r="H3750" s="17"/>
      <c r="I3750" s="17"/>
    </row>
    <row r="3751" spans="6:9">
      <c r="F3751" s="16"/>
      <c r="G3751" s="17"/>
      <c r="H3751" s="17"/>
      <c r="I3751" s="17"/>
    </row>
    <row r="3752" spans="6:9">
      <c r="F3752" s="16"/>
      <c r="G3752" s="17"/>
      <c r="H3752" s="17"/>
      <c r="I3752" s="17"/>
    </row>
    <row r="3753" spans="6:9">
      <c r="F3753" s="16"/>
      <c r="G3753" s="17"/>
      <c r="H3753" s="17"/>
      <c r="I3753" s="17"/>
    </row>
    <row r="3754" spans="6:9">
      <c r="F3754" s="16"/>
      <c r="G3754" s="17"/>
      <c r="H3754" s="17"/>
      <c r="I3754" s="17"/>
    </row>
    <row r="3755" spans="6:9">
      <c r="F3755" s="16"/>
      <c r="G3755" s="17"/>
      <c r="H3755" s="17"/>
      <c r="I3755" s="17"/>
    </row>
    <row r="3756" spans="6:9">
      <c r="F3756" s="16"/>
      <c r="G3756" s="17"/>
      <c r="H3756" s="17"/>
      <c r="I3756" s="17"/>
    </row>
    <row r="3757" spans="6:9">
      <c r="F3757" s="16"/>
      <c r="G3757" s="17"/>
      <c r="H3757" s="17"/>
      <c r="I3757" s="17"/>
    </row>
    <row r="3758" spans="6:9">
      <c r="F3758" s="16"/>
      <c r="G3758" s="17"/>
      <c r="H3758" s="17"/>
      <c r="I3758" s="17"/>
    </row>
    <row r="3759" spans="6:9">
      <c r="F3759" s="16"/>
      <c r="G3759" s="17"/>
      <c r="H3759" s="17"/>
      <c r="I3759" s="17"/>
    </row>
    <row r="3760" spans="6:9">
      <c r="F3760" s="16"/>
      <c r="G3760" s="17"/>
      <c r="H3760" s="17"/>
      <c r="I3760" s="17"/>
    </row>
    <row r="3761" spans="6:9">
      <c r="F3761" s="16"/>
      <c r="G3761" s="17"/>
      <c r="H3761" s="17"/>
      <c r="I3761" s="17"/>
    </row>
    <row r="3762" spans="6:9">
      <c r="F3762" s="16"/>
      <c r="G3762" s="17"/>
      <c r="H3762" s="17"/>
      <c r="I3762" s="17"/>
    </row>
    <row r="3763" spans="6:9">
      <c r="F3763" s="16"/>
      <c r="G3763" s="17"/>
      <c r="H3763" s="17"/>
      <c r="I3763" s="17"/>
    </row>
    <row r="3764" spans="6:9">
      <c r="F3764" s="16"/>
      <c r="G3764" s="17"/>
      <c r="H3764" s="17"/>
      <c r="I3764" s="17"/>
    </row>
    <row r="3765" spans="6:9">
      <c r="F3765" s="16"/>
      <c r="G3765" s="17"/>
      <c r="H3765" s="17"/>
      <c r="I3765" s="17"/>
    </row>
    <row r="3766" spans="6:9">
      <c r="F3766" s="16"/>
      <c r="G3766" s="17"/>
      <c r="H3766" s="17"/>
      <c r="I3766" s="17"/>
    </row>
    <row r="3767" spans="6:9">
      <c r="F3767" s="16"/>
      <c r="G3767" s="17"/>
      <c r="H3767" s="17"/>
      <c r="I3767" s="17"/>
    </row>
    <row r="3768" spans="6:9">
      <c r="F3768" s="16"/>
      <c r="G3768" s="17"/>
      <c r="H3768" s="17"/>
      <c r="I3768" s="17"/>
    </row>
    <row r="3769" spans="6:9">
      <c r="F3769" s="16"/>
      <c r="G3769" s="17"/>
      <c r="H3769" s="17"/>
      <c r="I3769" s="17"/>
    </row>
    <row r="3770" spans="6:9">
      <c r="F3770" s="16"/>
      <c r="G3770" s="17"/>
      <c r="H3770" s="17"/>
      <c r="I3770" s="17"/>
    </row>
    <row r="3771" spans="6:9">
      <c r="F3771" s="16"/>
      <c r="G3771" s="17"/>
      <c r="H3771" s="17"/>
      <c r="I3771" s="17"/>
    </row>
    <row r="3772" spans="6:9">
      <c r="F3772" s="16"/>
      <c r="G3772" s="17"/>
      <c r="H3772" s="17"/>
      <c r="I3772" s="17"/>
    </row>
    <row r="3773" spans="6:9">
      <c r="F3773" s="16"/>
      <c r="G3773" s="17"/>
      <c r="H3773" s="17"/>
      <c r="I3773" s="17"/>
    </row>
    <row r="3774" spans="6:9">
      <c r="F3774" s="16"/>
      <c r="G3774" s="17"/>
      <c r="H3774" s="17"/>
      <c r="I3774" s="17"/>
    </row>
    <row r="3775" spans="6:9">
      <c r="F3775" s="16"/>
      <c r="G3775" s="17"/>
      <c r="H3775" s="17"/>
      <c r="I3775" s="17"/>
    </row>
    <row r="3776" spans="6:9">
      <c r="F3776" s="16"/>
      <c r="G3776" s="17"/>
      <c r="H3776" s="17"/>
      <c r="I3776" s="17"/>
    </row>
    <row r="3777" spans="6:9">
      <c r="F3777" s="16"/>
      <c r="G3777" s="17"/>
      <c r="H3777" s="17"/>
      <c r="I3777" s="17"/>
    </row>
    <row r="3778" spans="6:9">
      <c r="F3778" s="16"/>
      <c r="G3778" s="17"/>
      <c r="H3778" s="17"/>
      <c r="I3778" s="17"/>
    </row>
    <row r="3779" spans="6:9">
      <c r="F3779" s="16"/>
      <c r="G3779" s="17"/>
      <c r="H3779" s="17"/>
      <c r="I3779" s="17"/>
    </row>
    <row r="3780" spans="6:9">
      <c r="F3780" s="16"/>
      <c r="G3780" s="17"/>
      <c r="H3780" s="17"/>
      <c r="I3780" s="17"/>
    </row>
    <row r="3781" spans="6:9">
      <c r="F3781" s="16"/>
      <c r="G3781" s="17"/>
      <c r="H3781" s="17"/>
      <c r="I3781" s="17"/>
    </row>
    <row r="3782" spans="6:9">
      <c r="F3782" s="16"/>
      <c r="G3782" s="17"/>
      <c r="H3782" s="17"/>
      <c r="I3782" s="17"/>
    </row>
    <row r="3783" spans="6:9">
      <c r="F3783" s="16"/>
      <c r="G3783" s="17"/>
      <c r="H3783" s="17"/>
      <c r="I3783" s="17"/>
    </row>
    <row r="3784" spans="6:9">
      <c r="F3784" s="16"/>
      <c r="G3784" s="17"/>
      <c r="H3784" s="17"/>
      <c r="I3784" s="17"/>
    </row>
    <row r="3785" spans="6:9">
      <c r="F3785" s="16"/>
      <c r="G3785" s="17"/>
      <c r="H3785" s="17"/>
      <c r="I3785" s="17"/>
    </row>
    <row r="3786" spans="6:9">
      <c r="F3786" s="16"/>
      <c r="G3786" s="17"/>
      <c r="H3786" s="17"/>
      <c r="I3786" s="17"/>
    </row>
    <row r="3787" spans="6:9">
      <c r="F3787" s="16"/>
      <c r="G3787" s="17"/>
      <c r="H3787" s="17"/>
      <c r="I3787" s="17"/>
    </row>
    <row r="3788" spans="6:9">
      <c r="F3788" s="16"/>
      <c r="G3788" s="17"/>
      <c r="H3788" s="17"/>
      <c r="I3788" s="17"/>
    </row>
    <row r="3789" spans="6:9">
      <c r="F3789" s="16"/>
      <c r="G3789" s="17"/>
      <c r="H3789" s="17"/>
      <c r="I3789" s="17"/>
    </row>
    <row r="3790" spans="6:9">
      <c r="F3790" s="16"/>
      <c r="G3790" s="17"/>
      <c r="H3790" s="17"/>
      <c r="I3790" s="17"/>
    </row>
    <row r="3791" spans="6:9">
      <c r="F3791" s="16"/>
      <c r="G3791" s="17"/>
      <c r="H3791" s="17"/>
      <c r="I3791" s="17"/>
    </row>
    <row r="3792" spans="6:9">
      <c r="F3792" s="16"/>
      <c r="G3792" s="17"/>
      <c r="H3792" s="17"/>
      <c r="I3792" s="17"/>
    </row>
    <row r="3793" spans="6:9">
      <c r="F3793" s="16"/>
      <c r="G3793" s="17"/>
      <c r="H3793" s="17"/>
      <c r="I3793" s="17"/>
    </row>
    <row r="3794" spans="6:9">
      <c r="F3794" s="16"/>
      <c r="G3794" s="17"/>
      <c r="H3794" s="17"/>
      <c r="I3794" s="17"/>
    </row>
    <row r="3795" spans="6:9">
      <c r="F3795" s="16"/>
      <c r="G3795" s="17"/>
      <c r="H3795" s="17"/>
      <c r="I3795" s="17"/>
    </row>
    <row r="3796" spans="6:9">
      <c r="F3796" s="16"/>
      <c r="G3796" s="17"/>
      <c r="H3796" s="17"/>
      <c r="I3796" s="17"/>
    </row>
    <row r="3797" spans="6:9">
      <c r="F3797" s="16"/>
      <c r="G3797" s="17"/>
      <c r="H3797" s="17"/>
      <c r="I3797" s="17"/>
    </row>
    <row r="3798" spans="6:9">
      <c r="F3798" s="16"/>
      <c r="G3798" s="17"/>
      <c r="H3798" s="17"/>
      <c r="I3798" s="17"/>
    </row>
    <row r="3799" spans="6:9">
      <c r="F3799" s="16"/>
      <c r="G3799" s="17"/>
      <c r="H3799" s="17"/>
      <c r="I3799" s="17"/>
    </row>
    <row r="3800" spans="6:9">
      <c r="F3800" s="16"/>
      <c r="G3800" s="17"/>
      <c r="H3800" s="17"/>
      <c r="I3800" s="17"/>
    </row>
    <row r="3801" spans="6:9">
      <c r="F3801" s="16"/>
      <c r="G3801" s="17"/>
      <c r="H3801" s="17"/>
      <c r="I3801" s="17"/>
    </row>
    <row r="3802" spans="6:9">
      <c r="F3802" s="16"/>
      <c r="G3802" s="17"/>
      <c r="H3802" s="17"/>
      <c r="I3802" s="17"/>
    </row>
    <row r="3803" spans="6:9">
      <c r="F3803" s="16"/>
      <c r="G3803" s="17"/>
      <c r="H3803" s="17"/>
      <c r="I3803" s="17"/>
    </row>
    <row r="3804" spans="6:9">
      <c r="F3804" s="16"/>
      <c r="G3804" s="17"/>
      <c r="H3804" s="17"/>
      <c r="I3804" s="17"/>
    </row>
    <row r="3805" spans="6:9">
      <c r="F3805" s="16"/>
      <c r="G3805" s="17"/>
      <c r="H3805" s="17"/>
      <c r="I3805" s="17"/>
    </row>
    <row r="3806" spans="6:9">
      <c r="F3806" s="16"/>
      <c r="G3806" s="17"/>
      <c r="H3806" s="17"/>
      <c r="I3806" s="17"/>
    </row>
    <row r="3807" spans="6:9">
      <c r="F3807" s="16"/>
      <c r="G3807" s="17"/>
      <c r="H3807" s="17"/>
      <c r="I3807" s="17"/>
    </row>
    <row r="3808" spans="6:9">
      <c r="F3808" s="16"/>
      <c r="G3808" s="17"/>
      <c r="H3808" s="17"/>
      <c r="I3808" s="17"/>
    </row>
    <row r="3809" spans="6:9">
      <c r="F3809" s="16"/>
      <c r="G3809" s="17"/>
      <c r="H3809" s="17"/>
      <c r="I3809" s="17"/>
    </row>
    <row r="3810" spans="6:9">
      <c r="F3810" s="16"/>
      <c r="G3810" s="17"/>
      <c r="H3810" s="17"/>
      <c r="I3810" s="17"/>
    </row>
    <row r="3811" spans="6:9">
      <c r="F3811" s="16"/>
      <c r="G3811" s="17"/>
      <c r="H3811" s="17"/>
      <c r="I3811" s="17"/>
    </row>
    <row r="3812" spans="6:9">
      <c r="F3812" s="16"/>
      <c r="G3812" s="17"/>
      <c r="H3812" s="17"/>
      <c r="I3812" s="17"/>
    </row>
    <row r="3813" spans="6:9">
      <c r="F3813" s="16"/>
      <c r="G3813" s="17"/>
      <c r="H3813" s="17"/>
      <c r="I3813" s="17"/>
    </row>
    <row r="3814" spans="6:9">
      <c r="F3814" s="16"/>
      <c r="G3814" s="17"/>
      <c r="H3814" s="17"/>
      <c r="I3814" s="17"/>
    </row>
    <row r="3815" spans="6:9">
      <c r="F3815" s="16"/>
      <c r="G3815" s="17"/>
      <c r="H3815" s="17"/>
      <c r="I3815" s="17"/>
    </row>
    <row r="3816" spans="6:9">
      <c r="F3816" s="16"/>
      <c r="G3816" s="17"/>
      <c r="H3816" s="17"/>
      <c r="I3816" s="17"/>
    </row>
    <row r="3817" spans="6:9">
      <c r="F3817" s="16"/>
      <c r="G3817" s="17"/>
      <c r="H3817" s="17"/>
      <c r="I3817" s="17"/>
    </row>
    <row r="3818" spans="6:9">
      <c r="F3818" s="16"/>
      <c r="G3818" s="17"/>
      <c r="H3818" s="17"/>
      <c r="I3818" s="17"/>
    </row>
    <row r="3819" spans="6:9">
      <c r="F3819" s="16"/>
      <c r="G3819" s="17"/>
      <c r="H3819" s="17"/>
      <c r="I3819" s="17"/>
    </row>
    <row r="3820" spans="6:9">
      <c r="F3820" s="16"/>
      <c r="G3820" s="17"/>
      <c r="H3820" s="17"/>
      <c r="I3820" s="17"/>
    </row>
    <row r="3821" spans="6:9">
      <c r="F3821" s="16"/>
      <c r="G3821" s="17"/>
      <c r="H3821" s="17"/>
      <c r="I3821" s="17"/>
    </row>
    <row r="3822" spans="6:9">
      <c r="F3822" s="16"/>
      <c r="G3822" s="17"/>
      <c r="H3822" s="17"/>
      <c r="I3822" s="17"/>
    </row>
    <row r="3823" spans="6:9">
      <c r="F3823" s="16"/>
      <c r="G3823" s="17"/>
      <c r="H3823" s="17"/>
      <c r="I3823" s="17"/>
    </row>
    <row r="3824" spans="6:9">
      <c r="F3824" s="16"/>
      <c r="G3824" s="17"/>
      <c r="H3824" s="17"/>
      <c r="I3824" s="17"/>
    </row>
    <row r="3825" spans="6:9">
      <c r="F3825" s="16"/>
      <c r="G3825" s="17"/>
      <c r="H3825" s="17"/>
      <c r="I3825" s="17"/>
    </row>
    <row r="3826" spans="6:9">
      <c r="F3826" s="16"/>
      <c r="G3826" s="17"/>
      <c r="H3826" s="17"/>
      <c r="I3826" s="17"/>
    </row>
    <row r="3827" spans="6:9">
      <c r="F3827" s="16"/>
      <c r="G3827" s="17"/>
      <c r="H3827" s="17"/>
      <c r="I3827" s="17"/>
    </row>
    <row r="3828" spans="6:9">
      <c r="F3828" s="16"/>
      <c r="G3828" s="17"/>
      <c r="H3828" s="17"/>
      <c r="I3828" s="17"/>
    </row>
    <row r="3829" spans="6:9">
      <c r="F3829" s="16"/>
      <c r="G3829" s="17"/>
      <c r="H3829" s="17"/>
      <c r="I3829" s="17"/>
    </row>
    <row r="3830" spans="6:9">
      <c r="F3830" s="16"/>
      <c r="G3830" s="17"/>
      <c r="H3830" s="17"/>
      <c r="I3830" s="17"/>
    </row>
    <row r="3831" spans="6:9">
      <c r="F3831" s="16"/>
      <c r="G3831" s="17"/>
      <c r="H3831" s="17"/>
      <c r="I3831" s="17"/>
    </row>
    <row r="3832" spans="6:9">
      <c r="F3832" s="16"/>
      <c r="G3832" s="17"/>
      <c r="H3832" s="17"/>
      <c r="I3832" s="17"/>
    </row>
    <row r="3833" spans="6:9">
      <c r="F3833" s="16"/>
      <c r="G3833" s="17"/>
      <c r="H3833" s="17"/>
      <c r="I3833" s="17"/>
    </row>
    <row r="3834" spans="6:9">
      <c r="F3834" s="16"/>
      <c r="G3834" s="17"/>
      <c r="H3834" s="17"/>
      <c r="I3834" s="17"/>
    </row>
    <row r="3835" spans="6:9">
      <c r="F3835" s="16"/>
      <c r="G3835" s="17"/>
      <c r="H3835" s="17"/>
      <c r="I3835" s="17"/>
    </row>
    <row r="3836" spans="6:9">
      <c r="F3836" s="16"/>
      <c r="G3836" s="17"/>
      <c r="H3836" s="17"/>
      <c r="I3836" s="17"/>
    </row>
    <row r="3837" spans="6:9">
      <c r="F3837" s="16"/>
      <c r="G3837" s="17"/>
      <c r="H3837" s="17"/>
      <c r="I3837" s="17"/>
    </row>
    <row r="3838" spans="6:9">
      <c r="F3838" s="16"/>
      <c r="G3838" s="17"/>
      <c r="H3838" s="17"/>
      <c r="I3838" s="17"/>
    </row>
    <row r="3839" spans="6:9">
      <c r="F3839" s="16"/>
      <c r="G3839" s="17"/>
      <c r="H3839" s="17"/>
      <c r="I3839" s="17"/>
    </row>
    <row r="3840" spans="6:9">
      <c r="F3840" s="16"/>
      <c r="G3840" s="17"/>
      <c r="H3840" s="17"/>
      <c r="I3840" s="17"/>
    </row>
    <row r="3841" spans="6:9">
      <c r="F3841" s="16"/>
      <c r="G3841" s="17"/>
      <c r="H3841" s="17"/>
      <c r="I3841" s="17"/>
    </row>
    <row r="3842" spans="6:9">
      <c r="F3842" s="16"/>
      <c r="G3842" s="17"/>
      <c r="H3842" s="17"/>
      <c r="I3842" s="17"/>
    </row>
    <row r="3843" spans="6:9">
      <c r="F3843" s="16"/>
      <c r="G3843" s="17"/>
      <c r="H3843" s="17"/>
      <c r="I3843" s="17"/>
    </row>
    <row r="3844" spans="6:9">
      <c r="F3844" s="16"/>
      <c r="G3844" s="17"/>
      <c r="H3844" s="17"/>
      <c r="I3844" s="17"/>
    </row>
    <row r="3845" spans="6:9">
      <c r="F3845" s="16"/>
      <c r="G3845" s="17"/>
      <c r="H3845" s="17"/>
      <c r="I3845" s="17"/>
    </row>
    <row r="3846" spans="6:9">
      <c r="F3846" s="16"/>
      <c r="G3846" s="17"/>
      <c r="H3846" s="17"/>
      <c r="I3846" s="17"/>
    </row>
    <row r="3847" spans="6:9">
      <c r="F3847" s="16"/>
      <c r="G3847" s="17"/>
      <c r="H3847" s="17"/>
      <c r="I3847" s="17"/>
    </row>
    <row r="3848" spans="6:9">
      <c r="F3848" s="16"/>
      <c r="G3848" s="17"/>
      <c r="H3848" s="17"/>
      <c r="I3848" s="17"/>
    </row>
    <row r="3849" spans="6:9">
      <c r="F3849" s="16"/>
      <c r="G3849" s="17"/>
      <c r="H3849" s="17"/>
      <c r="I3849" s="17"/>
    </row>
    <row r="3850" spans="6:9">
      <c r="F3850" s="16"/>
      <c r="G3850" s="17"/>
      <c r="H3850" s="17"/>
      <c r="I3850" s="17"/>
    </row>
    <row r="3851" spans="6:9">
      <c r="F3851" s="16"/>
      <c r="G3851" s="17"/>
      <c r="H3851" s="17"/>
      <c r="I3851" s="17"/>
    </row>
    <row r="3852" spans="6:9">
      <c r="F3852" s="16"/>
      <c r="G3852" s="17"/>
      <c r="H3852" s="17"/>
      <c r="I3852" s="17"/>
    </row>
    <row r="3853" spans="6:9">
      <c r="F3853" s="16"/>
      <c r="G3853" s="17"/>
      <c r="H3853" s="17"/>
      <c r="I3853" s="17"/>
    </row>
    <row r="3854" spans="6:9">
      <c r="F3854" s="16"/>
      <c r="G3854" s="17"/>
      <c r="H3854" s="17"/>
      <c r="I3854" s="17"/>
    </row>
    <row r="3855" spans="6:9">
      <c r="F3855" s="16"/>
      <c r="G3855" s="17"/>
      <c r="H3855" s="17"/>
      <c r="I3855" s="17"/>
    </row>
    <row r="3856" spans="6:9">
      <c r="F3856" s="16"/>
      <c r="G3856" s="17"/>
      <c r="H3856" s="17"/>
      <c r="I3856" s="17"/>
    </row>
    <row r="3857" spans="6:9">
      <c r="F3857" s="16"/>
      <c r="G3857" s="17"/>
      <c r="H3857" s="17"/>
      <c r="I3857" s="17"/>
    </row>
    <row r="3858" spans="6:9">
      <c r="F3858" s="16"/>
      <c r="G3858" s="17"/>
      <c r="H3858" s="17"/>
      <c r="I3858" s="17"/>
    </row>
    <row r="3859" spans="6:9">
      <c r="F3859" s="16"/>
      <c r="G3859" s="17"/>
      <c r="H3859" s="17"/>
      <c r="I3859" s="17"/>
    </row>
    <row r="3860" spans="6:9">
      <c r="F3860" s="16"/>
      <c r="G3860" s="17"/>
      <c r="H3860" s="17"/>
      <c r="I3860" s="17"/>
    </row>
    <row r="3861" spans="6:9">
      <c r="F3861" s="16"/>
      <c r="G3861" s="17"/>
      <c r="H3861" s="17"/>
      <c r="I3861" s="17"/>
    </row>
    <row r="3862" spans="6:9">
      <c r="F3862" s="16"/>
      <c r="G3862" s="17"/>
      <c r="H3862" s="17"/>
      <c r="I3862" s="17"/>
    </row>
    <row r="3863" spans="6:9">
      <c r="F3863" s="16"/>
      <c r="G3863" s="17"/>
      <c r="H3863" s="17"/>
      <c r="I3863" s="17"/>
    </row>
    <row r="3864" spans="6:9">
      <c r="F3864" s="16"/>
      <c r="G3864" s="17"/>
      <c r="H3864" s="17"/>
      <c r="I3864" s="17"/>
    </row>
    <row r="3865" spans="6:9">
      <c r="F3865" s="16"/>
      <c r="G3865" s="17"/>
      <c r="H3865" s="17"/>
      <c r="I3865" s="17"/>
    </row>
    <row r="3866" spans="6:9">
      <c r="F3866" s="16"/>
      <c r="G3866" s="17"/>
      <c r="H3866" s="17"/>
      <c r="I3866" s="17"/>
    </row>
    <row r="3867" spans="6:9">
      <c r="F3867" s="16"/>
      <c r="G3867" s="17"/>
      <c r="H3867" s="17"/>
      <c r="I3867" s="17"/>
    </row>
    <row r="3868" spans="6:9">
      <c r="F3868" s="16"/>
      <c r="G3868" s="17"/>
      <c r="H3868" s="17"/>
      <c r="I3868" s="17"/>
    </row>
    <row r="3869" spans="6:9">
      <c r="F3869" s="16"/>
      <c r="G3869" s="17"/>
      <c r="H3869" s="17"/>
      <c r="I3869" s="17"/>
    </row>
    <row r="3870" spans="6:9">
      <c r="F3870" s="16"/>
      <c r="G3870" s="17"/>
      <c r="H3870" s="17"/>
      <c r="I3870" s="17"/>
    </row>
    <row r="3871" spans="6:9">
      <c r="F3871" s="16"/>
      <c r="G3871" s="17"/>
      <c r="H3871" s="17"/>
      <c r="I3871" s="17"/>
    </row>
    <row r="3872" spans="6:9">
      <c r="F3872" s="16"/>
      <c r="G3872" s="17"/>
      <c r="H3872" s="17"/>
      <c r="I3872" s="17"/>
    </row>
    <row r="3873" spans="6:9">
      <c r="F3873" s="16"/>
      <c r="G3873" s="17"/>
      <c r="H3873" s="17"/>
      <c r="I3873" s="17"/>
    </row>
    <row r="3874" spans="6:9">
      <c r="F3874" s="16"/>
      <c r="G3874" s="17"/>
      <c r="H3874" s="17"/>
      <c r="I3874" s="17"/>
    </row>
    <row r="3875" spans="6:9">
      <c r="F3875" s="16"/>
      <c r="G3875" s="17"/>
      <c r="H3875" s="17"/>
      <c r="I3875" s="17"/>
    </row>
    <row r="3876" spans="6:9">
      <c r="F3876" s="16"/>
      <c r="G3876" s="17"/>
      <c r="H3876" s="17"/>
      <c r="I3876" s="17"/>
    </row>
    <row r="3877" spans="6:9">
      <c r="F3877" s="16"/>
      <c r="G3877" s="17"/>
      <c r="H3877" s="17"/>
      <c r="I3877" s="17"/>
    </row>
    <row r="3878" spans="6:9">
      <c r="F3878" s="16"/>
      <c r="G3878" s="17"/>
      <c r="H3878" s="17"/>
      <c r="I3878" s="17"/>
    </row>
    <row r="3879" spans="6:9">
      <c r="F3879" s="16"/>
      <c r="G3879" s="17"/>
      <c r="H3879" s="17"/>
      <c r="I3879" s="17"/>
    </row>
    <row r="3880" spans="6:9">
      <c r="F3880" s="16"/>
      <c r="G3880" s="17"/>
      <c r="H3880" s="17"/>
      <c r="I3880" s="17"/>
    </row>
    <row r="3881" spans="6:9">
      <c r="F3881" s="16"/>
      <c r="G3881" s="17"/>
      <c r="H3881" s="17"/>
      <c r="I3881" s="17"/>
    </row>
    <row r="3882" spans="6:9">
      <c r="F3882" s="16"/>
      <c r="G3882" s="17"/>
      <c r="H3882" s="17"/>
      <c r="I3882" s="17"/>
    </row>
    <row r="3883" spans="6:9">
      <c r="F3883" s="16"/>
      <c r="G3883" s="17"/>
      <c r="H3883" s="17"/>
      <c r="I3883" s="17"/>
    </row>
    <row r="3884" spans="6:9">
      <c r="F3884" s="16"/>
      <c r="G3884" s="17"/>
      <c r="H3884" s="17"/>
      <c r="I3884" s="17"/>
    </row>
    <row r="3885" spans="6:9">
      <c r="F3885" s="16"/>
      <c r="G3885" s="17"/>
      <c r="H3885" s="17"/>
      <c r="I3885" s="17"/>
    </row>
    <row r="3886" spans="6:9">
      <c r="F3886" s="16"/>
      <c r="G3886" s="17"/>
      <c r="H3886" s="17"/>
      <c r="I3886" s="17"/>
    </row>
    <row r="3887" spans="6:9">
      <c r="F3887" s="16"/>
      <c r="G3887" s="17"/>
      <c r="H3887" s="17"/>
      <c r="I3887" s="17"/>
    </row>
    <row r="3888" spans="6:9">
      <c r="F3888" s="16"/>
      <c r="G3888" s="17"/>
      <c r="H3888" s="17"/>
      <c r="I3888" s="17"/>
    </row>
    <row r="3889" spans="6:9">
      <c r="F3889" s="16"/>
      <c r="G3889" s="17"/>
      <c r="H3889" s="17"/>
      <c r="I3889" s="17"/>
    </row>
    <row r="3890" spans="6:9">
      <c r="F3890" s="16"/>
      <c r="G3890" s="17"/>
      <c r="H3890" s="17"/>
      <c r="I3890" s="17"/>
    </row>
    <row r="3891" spans="6:9">
      <c r="F3891" s="16"/>
      <c r="G3891" s="17"/>
      <c r="H3891" s="17"/>
      <c r="I3891" s="17"/>
    </row>
    <row r="3892" spans="6:9">
      <c r="F3892" s="16"/>
      <c r="G3892" s="17"/>
      <c r="H3892" s="17"/>
      <c r="I3892" s="17"/>
    </row>
    <row r="3893" spans="6:9">
      <c r="F3893" s="16"/>
      <c r="G3893" s="17"/>
      <c r="H3893" s="17"/>
      <c r="I3893" s="17"/>
    </row>
    <row r="3894" spans="6:9">
      <c r="F3894" s="16"/>
      <c r="G3894" s="17"/>
      <c r="H3894" s="17"/>
      <c r="I3894" s="17"/>
    </row>
    <row r="3895" spans="6:9">
      <c r="F3895" s="16"/>
      <c r="G3895" s="17"/>
      <c r="H3895" s="17"/>
      <c r="I3895" s="17"/>
    </row>
    <row r="3896" spans="6:9">
      <c r="F3896" s="16"/>
      <c r="G3896" s="17"/>
      <c r="H3896" s="17"/>
      <c r="I3896" s="17"/>
    </row>
    <row r="3897" spans="6:9">
      <c r="F3897" s="16"/>
      <c r="G3897" s="17"/>
      <c r="H3897" s="17"/>
      <c r="I3897" s="17"/>
    </row>
    <row r="3898" spans="6:9">
      <c r="F3898" s="16"/>
      <c r="G3898" s="17"/>
      <c r="H3898" s="17"/>
      <c r="I3898" s="17"/>
    </row>
    <row r="3899" spans="6:9">
      <c r="F3899" s="16"/>
      <c r="G3899" s="17"/>
      <c r="H3899" s="17"/>
      <c r="I3899" s="17"/>
    </row>
    <row r="3900" spans="6:9">
      <c r="F3900" s="16"/>
      <c r="G3900" s="17"/>
      <c r="H3900" s="17"/>
      <c r="I3900" s="17"/>
    </row>
    <row r="3901" spans="6:9">
      <c r="F3901" s="16"/>
      <c r="G3901" s="17"/>
      <c r="H3901" s="17"/>
      <c r="I3901" s="17"/>
    </row>
    <row r="3902" spans="6:9">
      <c r="F3902" s="16"/>
      <c r="G3902" s="17"/>
      <c r="H3902" s="17"/>
      <c r="I3902" s="17"/>
    </row>
    <row r="3903" spans="6:9">
      <c r="F3903" s="16"/>
      <c r="G3903" s="17"/>
      <c r="H3903" s="17"/>
      <c r="I3903" s="17"/>
    </row>
    <row r="3904" spans="6:9">
      <c r="F3904" s="16"/>
      <c r="G3904" s="17"/>
      <c r="H3904" s="17"/>
      <c r="I3904" s="17"/>
    </row>
    <row r="3905" spans="6:9">
      <c r="F3905" s="16"/>
      <c r="G3905" s="17"/>
      <c r="H3905" s="17"/>
      <c r="I3905" s="17"/>
    </row>
    <row r="3906" spans="6:9">
      <c r="F3906" s="16"/>
      <c r="G3906" s="17"/>
      <c r="H3906" s="17"/>
      <c r="I3906" s="17"/>
    </row>
    <row r="3907" spans="6:9">
      <c r="F3907" s="16"/>
      <c r="G3907" s="17"/>
      <c r="H3907" s="17"/>
      <c r="I3907" s="17"/>
    </row>
    <row r="3908" spans="6:9">
      <c r="F3908" s="16"/>
      <c r="G3908" s="17"/>
      <c r="H3908" s="17"/>
      <c r="I3908" s="17"/>
    </row>
    <row r="3909" spans="6:9">
      <c r="F3909" s="16"/>
      <c r="G3909" s="17"/>
      <c r="H3909" s="17"/>
      <c r="I3909" s="17"/>
    </row>
    <row r="3910" spans="6:9">
      <c r="F3910" s="16"/>
      <c r="G3910" s="17"/>
      <c r="H3910" s="17"/>
      <c r="I3910" s="17"/>
    </row>
    <row r="3911" spans="6:9">
      <c r="F3911" s="16"/>
      <c r="G3911" s="17"/>
      <c r="H3911" s="17"/>
      <c r="I3911" s="17"/>
    </row>
    <row r="3912" spans="6:9">
      <c r="F3912" s="16"/>
      <c r="G3912" s="17"/>
      <c r="H3912" s="17"/>
      <c r="I3912" s="17"/>
    </row>
    <row r="3913" spans="6:9">
      <c r="F3913" s="16"/>
      <c r="G3913" s="17"/>
      <c r="H3913" s="17"/>
      <c r="I3913" s="17"/>
    </row>
    <row r="3914" spans="6:9">
      <c r="F3914" s="16"/>
      <c r="G3914" s="17"/>
      <c r="H3914" s="17"/>
      <c r="I3914" s="17"/>
    </row>
    <row r="3915" spans="6:9">
      <c r="F3915" s="16"/>
      <c r="G3915" s="17"/>
      <c r="H3915" s="17"/>
      <c r="I3915" s="17"/>
    </row>
    <row r="3916" spans="6:9">
      <c r="F3916" s="16"/>
      <c r="G3916" s="17"/>
      <c r="H3916" s="17"/>
      <c r="I3916" s="17"/>
    </row>
    <row r="3917" spans="6:9">
      <c r="F3917" s="16"/>
      <c r="G3917" s="17"/>
      <c r="H3917" s="17"/>
      <c r="I3917" s="17"/>
    </row>
    <row r="3918" spans="6:9">
      <c r="F3918" s="16"/>
      <c r="G3918" s="17"/>
      <c r="H3918" s="17"/>
      <c r="I3918" s="17"/>
    </row>
    <row r="3919" spans="6:9">
      <c r="F3919" s="16"/>
      <c r="G3919" s="17"/>
      <c r="H3919" s="17"/>
      <c r="I3919" s="17"/>
    </row>
    <row r="3920" spans="6:9">
      <c r="F3920" s="16"/>
      <c r="G3920" s="17"/>
      <c r="H3920" s="17"/>
      <c r="I3920" s="17"/>
    </row>
    <row r="3921" spans="6:9">
      <c r="F3921" s="16"/>
      <c r="G3921" s="17"/>
      <c r="H3921" s="17"/>
      <c r="I3921" s="17"/>
    </row>
    <row r="3922" spans="6:9">
      <c r="F3922" s="16"/>
      <c r="G3922" s="17"/>
      <c r="H3922" s="17"/>
      <c r="I3922" s="17"/>
    </row>
    <row r="3923" spans="6:9">
      <c r="F3923" s="16"/>
      <c r="G3923" s="17"/>
      <c r="H3923" s="17"/>
      <c r="I3923" s="17"/>
    </row>
    <row r="3924" spans="6:9">
      <c r="F3924" s="16"/>
      <c r="G3924" s="17"/>
      <c r="H3924" s="17"/>
      <c r="I3924" s="17"/>
    </row>
    <row r="3925" spans="6:9">
      <c r="F3925" s="16"/>
      <c r="G3925" s="17"/>
      <c r="H3925" s="17"/>
      <c r="I3925" s="17"/>
    </row>
    <row r="3926" spans="6:9">
      <c r="F3926" s="16"/>
      <c r="G3926" s="17"/>
      <c r="H3926" s="17"/>
      <c r="I3926" s="17"/>
    </row>
    <row r="3927" spans="6:9">
      <c r="F3927" s="16"/>
      <c r="G3927" s="17"/>
      <c r="H3927" s="17"/>
      <c r="I3927" s="17"/>
    </row>
    <row r="3928" spans="6:9">
      <c r="F3928" s="16"/>
      <c r="G3928" s="17"/>
      <c r="H3928" s="17"/>
      <c r="I3928" s="17"/>
    </row>
    <row r="3929" spans="6:9">
      <c r="F3929" s="16"/>
      <c r="G3929" s="17"/>
      <c r="H3929" s="17"/>
      <c r="I3929" s="17"/>
    </row>
    <row r="3930" spans="6:9">
      <c r="F3930" s="16"/>
      <c r="G3930" s="17"/>
      <c r="H3930" s="17"/>
      <c r="I3930" s="17"/>
    </row>
    <row r="3931" spans="6:9">
      <c r="F3931" s="16"/>
      <c r="G3931" s="17"/>
      <c r="H3931" s="17"/>
      <c r="I3931" s="17"/>
    </row>
    <row r="3932" spans="6:9">
      <c r="F3932" s="16"/>
      <c r="G3932" s="17"/>
      <c r="H3932" s="17"/>
      <c r="I3932" s="17"/>
    </row>
    <row r="3933" spans="6:9">
      <c r="F3933" s="16"/>
      <c r="G3933" s="17"/>
      <c r="H3933" s="17"/>
      <c r="I3933" s="17"/>
    </row>
    <row r="3934" spans="6:9">
      <c r="F3934" s="16"/>
      <c r="G3934" s="17"/>
      <c r="H3934" s="17"/>
      <c r="I3934" s="17"/>
    </row>
    <row r="3935" spans="6:9">
      <c r="F3935" s="16"/>
      <c r="G3935" s="17"/>
      <c r="H3935" s="17"/>
      <c r="I3935" s="17"/>
    </row>
    <row r="3936" spans="6:9">
      <c r="F3936" s="16"/>
      <c r="G3936" s="17"/>
      <c r="H3936" s="17"/>
      <c r="I3936" s="17"/>
    </row>
    <row r="3937" spans="6:9">
      <c r="F3937" s="16"/>
      <c r="G3937" s="17"/>
      <c r="H3937" s="17"/>
      <c r="I3937" s="17"/>
    </row>
    <row r="3938" spans="6:9">
      <c r="F3938" s="16"/>
      <c r="G3938" s="17"/>
      <c r="H3938" s="17"/>
      <c r="I3938" s="17"/>
    </row>
    <row r="3939" spans="6:9">
      <c r="F3939" s="16"/>
      <c r="G3939" s="17"/>
      <c r="H3939" s="17"/>
      <c r="I3939" s="17"/>
    </row>
    <row r="3940" spans="6:9">
      <c r="F3940" s="16"/>
      <c r="G3940" s="17"/>
      <c r="H3940" s="17"/>
      <c r="I3940" s="17"/>
    </row>
    <row r="3941" spans="6:9">
      <c r="F3941" s="16"/>
      <c r="G3941" s="17"/>
      <c r="H3941" s="17"/>
      <c r="I3941" s="17"/>
    </row>
    <row r="3942" spans="6:9">
      <c r="F3942" s="16"/>
      <c r="G3942" s="17"/>
      <c r="H3942" s="17"/>
      <c r="I3942" s="17"/>
    </row>
    <row r="3943" spans="6:9">
      <c r="F3943" s="16"/>
      <c r="G3943" s="17"/>
      <c r="H3943" s="17"/>
      <c r="I3943" s="17"/>
    </row>
    <row r="3944" spans="6:9">
      <c r="F3944" s="16"/>
      <c r="G3944" s="17"/>
      <c r="H3944" s="17"/>
      <c r="I3944" s="17"/>
    </row>
    <row r="3945" spans="6:9">
      <c r="F3945" s="16"/>
      <c r="G3945" s="17"/>
      <c r="H3945" s="17"/>
      <c r="I3945" s="17"/>
    </row>
    <row r="3946" spans="6:9">
      <c r="F3946" s="16"/>
      <c r="G3946" s="17"/>
      <c r="H3946" s="17"/>
      <c r="I3946" s="17"/>
    </row>
    <row r="3947" spans="6:9">
      <c r="F3947" s="16"/>
      <c r="G3947" s="17"/>
      <c r="H3947" s="17"/>
      <c r="I3947" s="17"/>
    </row>
    <row r="3948" spans="6:9">
      <c r="F3948" s="16"/>
      <c r="G3948" s="17"/>
      <c r="H3948" s="17"/>
      <c r="I3948" s="17"/>
    </row>
    <row r="3949" spans="6:9">
      <c r="F3949" s="16"/>
      <c r="G3949" s="17"/>
      <c r="H3949" s="17"/>
      <c r="I3949" s="17"/>
    </row>
    <row r="3950" spans="6:9">
      <c r="F3950" s="16"/>
      <c r="G3950" s="17"/>
      <c r="H3950" s="17"/>
      <c r="I3950" s="17"/>
    </row>
    <row r="3951" spans="6:9">
      <c r="F3951" s="16"/>
      <c r="G3951" s="17"/>
      <c r="H3951" s="17"/>
      <c r="I3951" s="17"/>
    </row>
    <row r="3952" spans="6:9">
      <c r="F3952" s="16"/>
      <c r="G3952" s="17"/>
      <c r="H3952" s="17"/>
      <c r="I3952" s="17"/>
    </row>
    <row r="3953" spans="6:9">
      <c r="F3953" s="16"/>
      <c r="G3953" s="17"/>
      <c r="H3953" s="17"/>
      <c r="I3953" s="17"/>
    </row>
    <row r="3954" spans="6:9">
      <c r="F3954" s="16"/>
      <c r="G3954" s="17"/>
      <c r="H3954" s="17"/>
      <c r="I3954" s="17"/>
    </row>
    <row r="3955" spans="6:9">
      <c r="F3955" s="16"/>
      <c r="G3955" s="17"/>
      <c r="H3955" s="17"/>
      <c r="I3955" s="17"/>
    </row>
    <row r="3956" spans="6:9">
      <c r="F3956" s="16"/>
      <c r="G3956" s="17"/>
      <c r="H3956" s="17"/>
      <c r="I3956" s="17"/>
    </row>
    <row r="3957" spans="6:9">
      <c r="F3957" s="16"/>
      <c r="G3957" s="17"/>
      <c r="H3957" s="17"/>
      <c r="I3957" s="17"/>
    </row>
    <row r="3958" spans="6:9">
      <c r="F3958" s="16"/>
      <c r="G3958" s="17"/>
      <c r="H3958" s="17"/>
      <c r="I3958" s="17"/>
    </row>
    <row r="3959" spans="6:9">
      <c r="F3959" s="16"/>
      <c r="G3959" s="17"/>
      <c r="H3959" s="17"/>
      <c r="I3959" s="17"/>
    </row>
    <row r="3960" spans="6:9">
      <c r="F3960" s="16"/>
      <c r="G3960" s="17"/>
      <c r="H3960" s="17"/>
      <c r="I3960" s="17"/>
    </row>
    <row r="3961" spans="6:9">
      <c r="F3961" s="16"/>
      <c r="G3961" s="17"/>
      <c r="H3961" s="17"/>
      <c r="I3961" s="17"/>
    </row>
    <row r="3962" spans="6:9">
      <c r="F3962" s="16"/>
      <c r="G3962" s="17"/>
      <c r="H3962" s="17"/>
      <c r="I3962" s="17"/>
    </row>
    <row r="3963" spans="6:9">
      <c r="F3963" s="16"/>
      <c r="G3963" s="17"/>
      <c r="H3963" s="17"/>
      <c r="I3963" s="17"/>
    </row>
    <row r="3964" spans="6:9">
      <c r="F3964" s="16"/>
      <c r="G3964" s="17"/>
      <c r="H3964" s="17"/>
      <c r="I3964" s="17"/>
    </row>
    <row r="3965" spans="6:9">
      <c r="F3965" s="16"/>
      <c r="G3965" s="17"/>
      <c r="H3965" s="17"/>
      <c r="I3965" s="17"/>
    </row>
    <row r="3966" spans="6:9">
      <c r="F3966" s="16"/>
      <c r="G3966" s="17"/>
      <c r="H3966" s="17"/>
      <c r="I3966" s="17"/>
    </row>
    <row r="3967" spans="6:9">
      <c r="F3967" s="16"/>
      <c r="G3967" s="17"/>
      <c r="H3967" s="17"/>
      <c r="I3967" s="17"/>
    </row>
    <row r="3968" spans="6:9">
      <c r="F3968" s="16"/>
      <c r="G3968" s="17"/>
      <c r="H3968" s="17"/>
      <c r="I3968" s="17"/>
    </row>
    <row r="3969" spans="6:9">
      <c r="F3969" s="16"/>
      <c r="G3969" s="17"/>
      <c r="H3969" s="17"/>
      <c r="I3969" s="17"/>
    </row>
    <row r="3970" spans="6:9">
      <c r="F3970" s="16"/>
      <c r="G3970" s="17"/>
      <c r="H3970" s="17"/>
      <c r="I3970" s="17"/>
    </row>
    <row r="3971" spans="6:9">
      <c r="F3971" s="16"/>
      <c r="G3971" s="17"/>
      <c r="H3971" s="17"/>
      <c r="I3971" s="17"/>
    </row>
    <row r="3972" spans="6:9">
      <c r="F3972" s="16"/>
      <c r="G3972" s="17"/>
      <c r="H3972" s="17"/>
      <c r="I3972" s="17"/>
    </row>
    <row r="3973" spans="6:9">
      <c r="F3973" s="16"/>
      <c r="G3973" s="17"/>
      <c r="H3973" s="17"/>
      <c r="I3973" s="17"/>
    </row>
    <row r="3974" spans="6:9">
      <c r="F3974" s="16"/>
      <c r="G3974" s="17"/>
      <c r="H3974" s="17"/>
      <c r="I3974" s="17"/>
    </row>
    <row r="3975" spans="6:9">
      <c r="F3975" s="16"/>
      <c r="G3975" s="17"/>
      <c r="H3975" s="17"/>
      <c r="I3975" s="17"/>
    </row>
    <row r="3976" spans="6:9">
      <c r="F3976" s="16"/>
      <c r="G3976" s="17"/>
      <c r="H3976" s="17"/>
      <c r="I3976" s="17"/>
    </row>
    <row r="3977" spans="6:9">
      <c r="F3977" s="16"/>
      <c r="G3977" s="17"/>
      <c r="H3977" s="17"/>
      <c r="I3977" s="17"/>
    </row>
    <row r="3978" spans="6:9">
      <c r="F3978" s="16"/>
      <c r="G3978" s="17"/>
      <c r="H3978" s="17"/>
      <c r="I3978" s="17"/>
    </row>
    <row r="3979" spans="6:9">
      <c r="F3979" s="16"/>
      <c r="G3979" s="17"/>
      <c r="H3979" s="17"/>
      <c r="I3979" s="17"/>
    </row>
    <row r="3980" spans="6:9">
      <c r="F3980" s="16"/>
      <c r="G3980" s="17"/>
      <c r="H3980" s="17"/>
      <c r="I3980" s="17"/>
    </row>
    <row r="3981" spans="6:9">
      <c r="F3981" s="16"/>
      <c r="G3981" s="17"/>
      <c r="H3981" s="17"/>
      <c r="I3981" s="17"/>
    </row>
    <row r="3982" spans="6:9">
      <c r="F3982" s="16"/>
      <c r="G3982" s="17"/>
      <c r="H3982" s="17"/>
      <c r="I3982" s="17"/>
    </row>
    <row r="3983" spans="6:9">
      <c r="F3983" s="16"/>
      <c r="G3983" s="17"/>
      <c r="H3983" s="17"/>
      <c r="I3983" s="17"/>
    </row>
    <row r="3984" spans="6:9">
      <c r="F3984" s="16"/>
      <c r="G3984" s="17"/>
      <c r="H3984" s="17"/>
      <c r="I3984" s="17"/>
    </row>
    <row r="3985" spans="6:9">
      <c r="F3985" s="16"/>
      <c r="G3985" s="17"/>
      <c r="H3985" s="17"/>
      <c r="I3985" s="17"/>
    </row>
    <row r="3986" spans="6:9">
      <c r="F3986" s="16"/>
      <c r="G3986" s="17"/>
      <c r="H3986" s="17"/>
      <c r="I3986" s="17"/>
    </row>
    <row r="3987" spans="6:9">
      <c r="F3987" s="16"/>
      <c r="G3987" s="17"/>
      <c r="H3987" s="17"/>
      <c r="I3987" s="17"/>
    </row>
    <row r="3988" spans="6:9">
      <c r="F3988" s="16"/>
      <c r="G3988" s="17"/>
      <c r="H3988" s="17"/>
      <c r="I3988" s="17"/>
    </row>
    <row r="3989" spans="6:9">
      <c r="F3989" s="16"/>
      <c r="G3989" s="17"/>
      <c r="H3989" s="17"/>
      <c r="I3989" s="17"/>
    </row>
    <row r="3990" spans="6:9">
      <c r="F3990" s="16"/>
      <c r="G3990" s="17"/>
      <c r="H3990" s="17"/>
      <c r="I3990" s="17"/>
    </row>
    <row r="3991" spans="6:9">
      <c r="F3991" s="16"/>
      <c r="G3991" s="17"/>
      <c r="H3991" s="17"/>
      <c r="I3991" s="17"/>
    </row>
    <row r="3992" spans="6:9">
      <c r="F3992" s="16"/>
      <c r="G3992" s="17"/>
      <c r="H3992" s="17"/>
      <c r="I3992" s="17"/>
    </row>
    <row r="3993" spans="6:9">
      <c r="F3993" s="16"/>
      <c r="G3993" s="17"/>
      <c r="H3993" s="17"/>
      <c r="I3993" s="17"/>
    </row>
    <row r="3994" spans="6:9">
      <c r="F3994" s="16"/>
      <c r="G3994" s="17"/>
      <c r="H3994" s="17"/>
      <c r="I3994" s="17"/>
    </row>
    <row r="3995" spans="6:9">
      <c r="F3995" s="16"/>
      <c r="G3995" s="17"/>
      <c r="H3995" s="17"/>
      <c r="I3995" s="17"/>
    </row>
    <row r="3996" spans="6:9">
      <c r="F3996" s="16"/>
      <c r="G3996" s="17"/>
      <c r="H3996" s="17"/>
      <c r="I3996" s="17"/>
    </row>
    <row r="3997" spans="6:9">
      <c r="F3997" s="16"/>
      <c r="G3997" s="17"/>
      <c r="H3997" s="17"/>
      <c r="I3997" s="17"/>
    </row>
    <row r="3998" spans="6:9">
      <c r="F3998" s="16"/>
      <c r="G3998" s="17"/>
      <c r="H3998" s="17"/>
      <c r="I3998" s="17"/>
    </row>
    <row r="3999" spans="6:9">
      <c r="F3999" s="16"/>
      <c r="G3999" s="17"/>
      <c r="H3999" s="17"/>
      <c r="I3999" s="17"/>
    </row>
    <row r="4000" spans="6:9">
      <c r="F4000" s="16"/>
      <c r="G4000" s="17"/>
      <c r="H4000" s="17"/>
      <c r="I4000" s="17"/>
    </row>
    <row r="4001" spans="6:9">
      <c r="F4001" s="16"/>
      <c r="G4001" s="17"/>
      <c r="H4001" s="17"/>
      <c r="I4001" s="17"/>
    </row>
    <row r="4002" spans="6:9">
      <c r="F4002" s="16"/>
      <c r="G4002" s="17"/>
      <c r="H4002" s="17"/>
      <c r="I4002" s="17"/>
    </row>
    <row r="4003" spans="6:9">
      <c r="F4003" s="16"/>
      <c r="G4003" s="17"/>
      <c r="H4003" s="17"/>
      <c r="I4003" s="17"/>
    </row>
    <row r="4004" spans="6:9">
      <c r="F4004" s="16"/>
      <c r="G4004" s="17"/>
      <c r="H4004" s="17"/>
      <c r="I4004" s="17"/>
    </row>
    <row r="4005" spans="6:9">
      <c r="F4005" s="16"/>
      <c r="G4005" s="17"/>
      <c r="H4005" s="17"/>
      <c r="I4005" s="17"/>
    </row>
    <row r="4006" spans="6:9">
      <c r="F4006" s="16"/>
      <c r="G4006" s="17"/>
      <c r="H4006" s="17"/>
      <c r="I4006" s="17"/>
    </row>
    <row r="4007" spans="6:9">
      <c r="F4007" s="16"/>
      <c r="G4007" s="17"/>
      <c r="H4007" s="17"/>
      <c r="I4007" s="17"/>
    </row>
    <row r="4008" spans="6:9">
      <c r="F4008" s="16"/>
      <c r="G4008" s="17"/>
      <c r="H4008" s="17"/>
      <c r="I4008" s="17"/>
    </row>
    <row r="4009" spans="6:9">
      <c r="F4009" s="16"/>
      <c r="G4009" s="17"/>
      <c r="H4009" s="17"/>
      <c r="I4009" s="17"/>
    </row>
    <row r="4010" spans="6:9">
      <c r="F4010" s="16"/>
      <c r="G4010" s="17"/>
      <c r="H4010" s="17"/>
      <c r="I4010" s="17"/>
    </row>
    <row r="4011" spans="6:9">
      <c r="F4011" s="16"/>
      <c r="G4011" s="17"/>
      <c r="H4011" s="17"/>
      <c r="I4011" s="17"/>
    </row>
    <row r="4012" spans="6:9">
      <c r="F4012" s="16"/>
      <c r="G4012" s="17"/>
      <c r="H4012" s="17"/>
      <c r="I4012" s="17"/>
    </row>
    <row r="4013" spans="6:9">
      <c r="F4013" s="16"/>
      <c r="G4013" s="17"/>
      <c r="H4013" s="17"/>
      <c r="I4013" s="17"/>
    </row>
    <row r="4014" spans="6:9">
      <c r="F4014" s="16"/>
      <c r="G4014" s="17"/>
      <c r="H4014" s="17"/>
      <c r="I4014" s="17"/>
    </row>
    <row r="4015" spans="6:9">
      <c r="F4015" s="16"/>
      <c r="G4015" s="17"/>
      <c r="H4015" s="17"/>
      <c r="I4015" s="17"/>
    </row>
    <row r="4016" spans="6:9">
      <c r="F4016" s="16"/>
      <c r="G4016" s="17"/>
      <c r="H4016" s="17"/>
      <c r="I4016" s="17"/>
    </row>
    <row r="4017" spans="6:9">
      <c r="F4017" s="16"/>
      <c r="G4017" s="17"/>
      <c r="H4017" s="17"/>
      <c r="I4017" s="17"/>
    </row>
    <row r="4018" spans="6:9">
      <c r="F4018" s="16"/>
      <c r="G4018" s="17"/>
      <c r="H4018" s="17"/>
      <c r="I4018" s="17"/>
    </row>
    <row r="4019" spans="6:9">
      <c r="F4019" s="16"/>
      <c r="G4019" s="17"/>
      <c r="H4019" s="17"/>
      <c r="I4019" s="17"/>
    </row>
    <row r="4020" spans="6:9">
      <c r="F4020" s="16"/>
      <c r="G4020" s="17"/>
      <c r="H4020" s="17"/>
      <c r="I4020" s="17"/>
    </row>
    <row r="4021" spans="6:9">
      <c r="F4021" s="16"/>
      <c r="G4021" s="17"/>
      <c r="H4021" s="17"/>
      <c r="I4021" s="17"/>
    </row>
    <row r="4022" spans="6:9">
      <c r="F4022" s="16"/>
      <c r="G4022" s="17"/>
      <c r="H4022" s="17"/>
      <c r="I4022" s="17"/>
    </row>
    <row r="4023" spans="6:9">
      <c r="F4023" s="16"/>
      <c r="G4023" s="17"/>
      <c r="H4023" s="17"/>
      <c r="I4023" s="17"/>
    </row>
    <row r="4024" spans="6:9">
      <c r="F4024" s="16"/>
      <c r="G4024" s="17"/>
      <c r="H4024" s="17"/>
      <c r="I4024" s="17"/>
    </row>
    <row r="4025" spans="6:9">
      <c r="F4025" s="16"/>
      <c r="G4025" s="17"/>
      <c r="H4025" s="17"/>
      <c r="I4025" s="17"/>
    </row>
    <row r="4026" spans="6:9">
      <c r="F4026" s="16"/>
      <c r="G4026" s="17"/>
      <c r="H4026" s="17"/>
      <c r="I4026" s="17"/>
    </row>
    <row r="4027" spans="6:9">
      <c r="F4027" s="16"/>
      <c r="G4027" s="17"/>
      <c r="H4027" s="17"/>
      <c r="I4027" s="17"/>
    </row>
    <row r="4028" spans="6:9">
      <c r="F4028" s="16"/>
      <c r="G4028" s="17"/>
      <c r="H4028" s="17"/>
      <c r="I4028" s="17"/>
    </row>
    <row r="4029" spans="6:9">
      <c r="F4029" s="16"/>
      <c r="G4029" s="17"/>
      <c r="H4029" s="17"/>
      <c r="I4029" s="17"/>
    </row>
    <row r="4030" spans="6:9">
      <c r="F4030" s="16"/>
      <c r="G4030" s="17"/>
      <c r="H4030" s="17"/>
      <c r="I4030" s="17"/>
    </row>
    <row r="4031" spans="6:9">
      <c r="F4031" s="16"/>
      <c r="G4031" s="17"/>
      <c r="H4031" s="17"/>
      <c r="I4031" s="17"/>
    </row>
    <row r="4032" spans="6:9">
      <c r="F4032" s="16"/>
      <c r="G4032" s="17"/>
      <c r="H4032" s="17"/>
      <c r="I4032" s="17"/>
    </row>
    <row r="4033" spans="6:9">
      <c r="F4033" s="16"/>
      <c r="G4033" s="17"/>
      <c r="H4033" s="17"/>
      <c r="I4033" s="17"/>
    </row>
    <row r="4034" spans="6:9">
      <c r="F4034" s="16"/>
      <c r="G4034" s="17"/>
      <c r="H4034" s="17"/>
      <c r="I4034" s="17"/>
    </row>
    <row r="4035" spans="6:9">
      <c r="F4035" s="16"/>
      <c r="G4035" s="17"/>
      <c r="H4035" s="17"/>
      <c r="I4035" s="17"/>
    </row>
    <row r="4036" spans="6:9">
      <c r="F4036" s="16"/>
      <c r="G4036" s="17"/>
      <c r="H4036" s="17"/>
      <c r="I4036" s="17"/>
    </row>
    <row r="4037" spans="6:9">
      <c r="F4037" s="16"/>
      <c r="G4037" s="17"/>
      <c r="H4037" s="17"/>
      <c r="I4037" s="17"/>
    </row>
    <row r="4038" spans="6:9">
      <c r="F4038" s="16"/>
      <c r="G4038" s="17"/>
      <c r="H4038" s="17"/>
      <c r="I4038" s="17"/>
    </row>
    <row r="4039" spans="6:9">
      <c r="F4039" s="16"/>
      <c r="G4039" s="17"/>
      <c r="H4039" s="17"/>
      <c r="I4039" s="17"/>
    </row>
    <row r="4040" spans="6:9">
      <c r="F4040" s="16"/>
      <c r="G4040" s="17"/>
      <c r="H4040" s="17"/>
      <c r="I4040" s="17"/>
    </row>
    <row r="4041" spans="6:9">
      <c r="F4041" s="16"/>
      <c r="G4041" s="17"/>
      <c r="H4041" s="17"/>
      <c r="I4041" s="17"/>
    </row>
    <row r="4042" spans="6:9">
      <c r="F4042" s="16"/>
      <c r="G4042" s="17"/>
      <c r="H4042" s="17"/>
      <c r="I4042" s="17"/>
    </row>
    <row r="4043" spans="6:9">
      <c r="F4043" s="16"/>
      <c r="G4043" s="17"/>
      <c r="H4043" s="17"/>
      <c r="I4043" s="17"/>
    </row>
    <row r="4044" spans="6:9">
      <c r="F4044" s="16"/>
      <c r="G4044" s="17"/>
      <c r="H4044" s="17"/>
      <c r="I4044" s="17"/>
    </row>
    <row r="4045" spans="6:9">
      <c r="F4045" s="16"/>
      <c r="G4045" s="17"/>
      <c r="H4045" s="17"/>
      <c r="I4045" s="17"/>
    </row>
    <row r="4046" spans="6:9">
      <c r="F4046" s="16"/>
      <c r="G4046" s="17"/>
      <c r="H4046" s="17"/>
      <c r="I4046" s="17"/>
    </row>
    <row r="4047" spans="6:9">
      <c r="F4047" s="16"/>
      <c r="G4047" s="17"/>
      <c r="H4047" s="17"/>
      <c r="I4047" s="17"/>
    </row>
    <row r="4048" spans="6:9">
      <c r="F4048" s="16"/>
      <c r="G4048" s="17"/>
      <c r="H4048" s="17"/>
      <c r="I4048" s="17"/>
    </row>
    <row r="4049" spans="6:9">
      <c r="F4049" s="16"/>
      <c r="G4049" s="17"/>
      <c r="H4049" s="17"/>
      <c r="I4049" s="17"/>
    </row>
    <row r="4050" spans="6:9">
      <c r="F4050" s="16"/>
      <c r="G4050" s="17"/>
      <c r="H4050" s="17"/>
      <c r="I4050" s="17"/>
    </row>
    <row r="4051" spans="6:9">
      <c r="F4051" s="16"/>
      <c r="G4051" s="17"/>
      <c r="H4051" s="17"/>
      <c r="I4051" s="17"/>
    </row>
    <row r="4052" spans="6:9">
      <c r="F4052" s="16"/>
      <c r="G4052" s="17"/>
      <c r="H4052" s="17"/>
      <c r="I4052" s="17"/>
    </row>
    <row r="4053" spans="6:9">
      <c r="F4053" s="16"/>
      <c r="G4053" s="17"/>
      <c r="H4053" s="17"/>
      <c r="I4053" s="17"/>
    </row>
    <row r="4054" spans="6:9">
      <c r="F4054" s="16"/>
      <c r="G4054" s="17"/>
      <c r="H4054" s="17"/>
      <c r="I4054" s="17"/>
    </row>
    <row r="4055" spans="6:9">
      <c r="F4055" s="16"/>
      <c r="G4055" s="17"/>
      <c r="H4055" s="17"/>
      <c r="I4055" s="17"/>
    </row>
    <row r="4056" spans="6:9">
      <c r="F4056" s="16"/>
      <c r="G4056" s="17"/>
      <c r="H4056" s="17"/>
      <c r="I4056" s="17"/>
    </row>
    <row r="4057" spans="6:9">
      <c r="F4057" s="16"/>
      <c r="G4057" s="17"/>
      <c r="H4057" s="17"/>
      <c r="I4057" s="17"/>
    </row>
    <row r="4058" spans="6:9">
      <c r="F4058" s="16"/>
      <c r="G4058" s="17"/>
      <c r="H4058" s="17"/>
      <c r="I4058" s="17"/>
    </row>
    <row r="4059" spans="6:9">
      <c r="F4059" s="16"/>
      <c r="G4059" s="17"/>
      <c r="H4059" s="17"/>
      <c r="I4059" s="17"/>
    </row>
    <row r="4060" spans="6:9">
      <c r="F4060" s="16"/>
      <c r="G4060" s="17"/>
      <c r="H4060" s="17"/>
      <c r="I4060" s="17"/>
    </row>
    <row r="4061" spans="6:9">
      <c r="F4061" s="16"/>
      <c r="G4061" s="17"/>
      <c r="H4061" s="17"/>
      <c r="I4061" s="17"/>
    </row>
    <row r="4062" spans="6:9">
      <c r="F4062" s="16"/>
      <c r="G4062" s="17"/>
      <c r="H4062" s="17"/>
      <c r="I4062" s="17"/>
    </row>
    <row r="4063" spans="6:9">
      <c r="F4063" s="16"/>
      <c r="G4063" s="17"/>
      <c r="H4063" s="17"/>
      <c r="I4063" s="17"/>
    </row>
    <row r="4064" spans="6:9">
      <c r="F4064" s="16"/>
      <c r="G4064" s="17"/>
      <c r="H4064" s="17"/>
      <c r="I4064" s="17"/>
    </row>
    <row r="4065" spans="6:9">
      <c r="F4065" s="16"/>
      <c r="G4065" s="17"/>
      <c r="H4065" s="17"/>
      <c r="I4065" s="17"/>
    </row>
    <row r="4066" spans="6:9">
      <c r="F4066" s="16"/>
      <c r="G4066" s="17"/>
      <c r="H4066" s="17"/>
      <c r="I4066" s="17"/>
    </row>
    <row r="4067" spans="6:9">
      <c r="F4067" s="16"/>
      <c r="G4067" s="17"/>
      <c r="H4067" s="17"/>
      <c r="I4067" s="17"/>
    </row>
    <row r="4068" spans="6:9">
      <c r="F4068" s="16"/>
      <c r="G4068" s="17"/>
      <c r="H4068" s="17"/>
      <c r="I4068" s="17"/>
    </row>
    <row r="4069" spans="6:9">
      <c r="F4069" s="16"/>
      <c r="G4069" s="17"/>
      <c r="H4069" s="17"/>
      <c r="I4069" s="17"/>
    </row>
    <row r="4070" spans="6:9">
      <c r="F4070" s="16"/>
      <c r="G4070" s="17"/>
      <c r="H4070" s="17"/>
      <c r="I4070" s="17"/>
    </row>
    <row r="4071" spans="6:9">
      <c r="F4071" s="16"/>
      <c r="G4071" s="17"/>
      <c r="H4071" s="17"/>
      <c r="I4071" s="17"/>
    </row>
    <row r="4072" spans="6:9">
      <c r="F4072" s="16"/>
      <c r="G4072" s="17"/>
      <c r="H4072" s="17"/>
      <c r="I4072" s="17"/>
    </row>
    <row r="4073" spans="6:9">
      <c r="F4073" s="16"/>
      <c r="G4073" s="17"/>
      <c r="H4073" s="17"/>
      <c r="I4073" s="17"/>
    </row>
    <row r="4074" spans="6:9">
      <c r="F4074" s="16"/>
      <c r="G4074" s="17"/>
      <c r="H4074" s="17"/>
      <c r="I4074" s="17"/>
    </row>
    <row r="4075" spans="6:9">
      <c r="F4075" s="16"/>
      <c r="G4075" s="17"/>
      <c r="H4075" s="17"/>
      <c r="I4075" s="17"/>
    </row>
    <row r="4076" spans="6:9">
      <c r="F4076" s="16"/>
      <c r="G4076" s="17"/>
      <c r="H4076" s="17"/>
      <c r="I4076" s="17"/>
    </row>
    <row r="4077" spans="6:9">
      <c r="F4077" s="16"/>
      <c r="G4077" s="17"/>
      <c r="H4077" s="17"/>
      <c r="I4077" s="17"/>
    </row>
    <row r="4078" spans="6:9">
      <c r="F4078" s="16"/>
      <c r="G4078" s="17"/>
      <c r="H4078" s="17"/>
      <c r="I4078" s="17"/>
    </row>
    <row r="4079" spans="6:9">
      <c r="F4079" s="16"/>
      <c r="G4079" s="17"/>
      <c r="H4079" s="17"/>
      <c r="I4079" s="17"/>
    </row>
    <row r="4080" spans="6:9">
      <c r="F4080" s="16"/>
      <c r="G4080" s="17"/>
      <c r="H4080" s="17"/>
      <c r="I4080" s="17"/>
    </row>
    <row r="4081" spans="6:9">
      <c r="F4081" s="16"/>
      <c r="G4081" s="17"/>
      <c r="H4081" s="17"/>
      <c r="I4081" s="17"/>
    </row>
    <row r="4082" spans="6:9">
      <c r="F4082" s="16"/>
      <c r="G4082" s="17"/>
      <c r="H4082" s="17"/>
      <c r="I4082" s="17"/>
    </row>
    <row r="4083" spans="6:9">
      <c r="F4083" s="16"/>
      <c r="G4083" s="17"/>
      <c r="H4083" s="17"/>
      <c r="I4083" s="17"/>
    </row>
    <row r="4084" spans="6:9">
      <c r="F4084" s="16"/>
      <c r="G4084" s="17"/>
      <c r="H4084" s="17"/>
      <c r="I4084" s="17"/>
    </row>
    <row r="4085" spans="6:9">
      <c r="F4085" s="16"/>
      <c r="G4085" s="17"/>
      <c r="H4085" s="17"/>
      <c r="I4085" s="17"/>
    </row>
    <row r="4086" spans="6:9">
      <c r="F4086" s="16"/>
      <c r="G4086" s="17"/>
      <c r="H4086" s="17"/>
      <c r="I4086" s="17"/>
    </row>
    <row r="4087" spans="6:9">
      <c r="F4087" s="16"/>
      <c r="G4087" s="17"/>
      <c r="H4087" s="17"/>
      <c r="I4087" s="17"/>
    </row>
    <row r="4088" spans="6:9">
      <c r="F4088" s="16"/>
      <c r="G4088" s="17"/>
      <c r="H4088" s="17"/>
      <c r="I4088" s="17"/>
    </row>
    <row r="4089" spans="6:9">
      <c r="F4089" s="16"/>
      <c r="G4089" s="17"/>
      <c r="H4089" s="17"/>
      <c r="I4089" s="17"/>
    </row>
    <row r="4090" spans="6:9">
      <c r="F4090" s="16"/>
      <c r="G4090" s="17"/>
      <c r="H4090" s="17"/>
      <c r="I4090" s="17"/>
    </row>
    <row r="4091" spans="6:9">
      <c r="F4091" s="16"/>
      <c r="G4091" s="17"/>
      <c r="H4091" s="17"/>
      <c r="I4091" s="17"/>
    </row>
    <row r="4092" spans="6:9">
      <c r="F4092" s="16"/>
      <c r="G4092" s="17"/>
      <c r="H4092" s="17"/>
      <c r="I4092" s="17"/>
    </row>
    <row r="4093" spans="6:9">
      <c r="F4093" s="16"/>
      <c r="G4093" s="17"/>
      <c r="H4093" s="17"/>
      <c r="I4093" s="17"/>
    </row>
    <row r="4094" spans="6:9">
      <c r="F4094" s="16"/>
      <c r="G4094" s="17"/>
      <c r="H4094" s="17"/>
      <c r="I4094" s="17"/>
    </row>
    <row r="4095" spans="6:9">
      <c r="F4095" s="16"/>
      <c r="G4095" s="17"/>
      <c r="H4095" s="17"/>
      <c r="I4095" s="17"/>
    </row>
    <row r="4096" spans="6:9">
      <c r="F4096" s="16"/>
      <c r="G4096" s="17"/>
      <c r="H4096" s="17"/>
      <c r="I4096" s="17"/>
    </row>
    <row r="4097" spans="6:9">
      <c r="F4097" s="16"/>
      <c r="G4097" s="17"/>
      <c r="H4097" s="17"/>
      <c r="I4097" s="17"/>
    </row>
    <row r="4098" spans="6:9">
      <c r="F4098" s="16"/>
      <c r="G4098" s="17"/>
      <c r="H4098" s="17"/>
      <c r="I4098" s="17"/>
    </row>
    <row r="4099" spans="6:9">
      <c r="F4099" s="16"/>
      <c r="G4099" s="17"/>
      <c r="H4099" s="17"/>
      <c r="I4099" s="17"/>
    </row>
    <row r="4100" spans="6:9">
      <c r="F4100" s="16"/>
      <c r="G4100" s="17"/>
      <c r="H4100" s="17"/>
      <c r="I4100" s="17"/>
    </row>
    <row r="4101" spans="6:9">
      <c r="F4101" s="16"/>
      <c r="G4101" s="17"/>
      <c r="H4101" s="17"/>
      <c r="I4101" s="17"/>
    </row>
    <row r="4102" spans="6:9">
      <c r="F4102" s="16"/>
      <c r="G4102" s="17"/>
      <c r="H4102" s="17"/>
      <c r="I4102" s="17"/>
    </row>
    <row r="4103" spans="6:9">
      <c r="F4103" s="16"/>
      <c r="G4103" s="17"/>
      <c r="H4103" s="17"/>
      <c r="I4103" s="17"/>
    </row>
    <row r="4104" spans="6:9">
      <c r="F4104" s="16"/>
      <c r="G4104" s="17"/>
      <c r="H4104" s="17"/>
      <c r="I4104" s="17"/>
    </row>
    <row r="4105" spans="6:9">
      <c r="F4105" s="16"/>
      <c r="G4105" s="17"/>
      <c r="H4105" s="17"/>
      <c r="I4105" s="17"/>
    </row>
    <row r="4106" spans="6:9">
      <c r="F4106" s="16"/>
      <c r="G4106" s="17"/>
      <c r="H4106" s="17"/>
      <c r="I4106" s="17"/>
    </row>
    <row r="4107" spans="6:9">
      <c r="F4107" s="16"/>
      <c r="G4107" s="17"/>
      <c r="H4107" s="17"/>
      <c r="I4107" s="17"/>
    </row>
    <row r="4108" spans="6:9">
      <c r="F4108" s="16"/>
      <c r="G4108" s="17"/>
      <c r="H4108" s="17"/>
      <c r="I4108" s="17"/>
    </row>
    <row r="4109" spans="6:9">
      <c r="F4109" s="16"/>
      <c r="G4109" s="17"/>
      <c r="H4109" s="17"/>
      <c r="I4109" s="17"/>
    </row>
    <row r="4110" spans="6:9">
      <c r="F4110" s="16"/>
      <c r="G4110" s="17"/>
      <c r="H4110" s="17"/>
      <c r="I4110" s="17"/>
    </row>
    <row r="4111" spans="6:9">
      <c r="F4111" s="16"/>
      <c r="G4111" s="17"/>
      <c r="H4111" s="17"/>
      <c r="I4111" s="17"/>
    </row>
    <row r="4112" spans="6:9">
      <c r="F4112" s="16"/>
      <c r="G4112" s="17"/>
      <c r="H4112" s="17"/>
      <c r="I4112" s="17"/>
    </row>
    <row r="4113" spans="6:9">
      <c r="F4113" s="16"/>
      <c r="G4113" s="17"/>
      <c r="H4113" s="17"/>
      <c r="I4113" s="17"/>
    </row>
    <row r="4114" spans="6:9">
      <c r="F4114" s="16"/>
      <c r="G4114" s="17"/>
      <c r="H4114" s="17"/>
      <c r="I4114" s="17"/>
    </row>
    <row r="4115" spans="6:9">
      <c r="F4115" s="16"/>
      <c r="G4115" s="17"/>
      <c r="H4115" s="17"/>
      <c r="I4115" s="17"/>
    </row>
    <row r="4116" spans="6:9">
      <c r="F4116" s="16"/>
      <c r="G4116" s="17"/>
      <c r="H4116" s="17"/>
      <c r="I4116" s="17"/>
    </row>
    <row r="4117" spans="6:9">
      <c r="F4117" s="16"/>
      <c r="G4117" s="17"/>
      <c r="H4117" s="17"/>
      <c r="I4117" s="17"/>
    </row>
    <row r="4118" spans="6:9">
      <c r="F4118" s="16"/>
      <c r="G4118" s="17"/>
      <c r="H4118" s="17"/>
      <c r="I4118" s="17"/>
    </row>
    <row r="4119" spans="6:9">
      <c r="F4119" s="16"/>
      <c r="G4119" s="17"/>
      <c r="H4119" s="17"/>
      <c r="I4119" s="17"/>
    </row>
    <row r="4120" spans="6:9">
      <c r="F4120" s="16"/>
      <c r="G4120" s="17"/>
      <c r="H4120" s="17"/>
      <c r="I4120" s="17"/>
    </row>
    <row r="4121" spans="6:9">
      <c r="F4121" s="16"/>
      <c r="G4121" s="17"/>
      <c r="H4121" s="17"/>
      <c r="I4121" s="17"/>
    </row>
    <row r="4122" spans="6:9">
      <c r="F4122" s="16"/>
      <c r="G4122" s="17"/>
      <c r="H4122" s="17"/>
      <c r="I4122" s="17"/>
    </row>
    <row r="4123" spans="6:9">
      <c r="F4123" s="16"/>
      <c r="G4123" s="17"/>
      <c r="H4123" s="17"/>
      <c r="I4123" s="17"/>
    </row>
    <row r="4124" spans="6:9">
      <c r="F4124" s="16"/>
      <c r="G4124" s="17"/>
      <c r="H4124" s="17"/>
      <c r="I4124" s="17"/>
    </row>
    <row r="4125" spans="6:9">
      <c r="F4125" s="16"/>
      <c r="G4125" s="17"/>
      <c r="H4125" s="17"/>
      <c r="I4125" s="17"/>
    </row>
    <row r="4126" spans="6:9">
      <c r="F4126" s="16"/>
      <c r="G4126" s="17"/>
      <c r="H4126" s="17"/>
      <c r="I4126" s="17"/>
    </row>
    <row r="4127" spans="6:9">
      <c r="F4127" s="16"/>
      <c r="G4127" s="17"/>
      <c r="H4127" s="17"/>
      <c r="I4127" s="17"/>
    </row>
    <row r="4128" spans="6:9">
      <c r="F4128" s="16"/>
      <c r="G4128" s="17"/>
      <c r="H4128" s="17"/>
      <c r="I4128" s="17"/>
    </row>
    <row r="4129" spans="6:9">
      <c r="F4129" s="16"/>
      <c r="G4129" s="17"/>
      <c r="H4129" s="17"/>
      <c r="I4129" s="17"/>
    </row>
    <row r="4130" spans="6:9">
      <c r="F4130" s="16"/>
      <c r="G4130" s="17"/>
      <c r="H4130" s="17"/>
      <c r="I4130" s="17"/>
    </row>
    <row r="4131" spans="6:9">
      <c r="F4131" s="16"/>
      <c r="G4131" s="17"/>
      <c r="H4131" s="17"/>
      <c r="I4131" s="17"/>
    </row>
    <row r="4132" spans="6:9">
      <c r="F4132" s="16"/>
      <c r="G4132" s="17"/>
      <c r="H4132" s="17"/>
      <c r="I4132" s="17"/>
    </row>
    <row r="4133" spans="6:9">
      <c r="F4133" s="16"/>
      <c r="G4133" s="17"/>
      <c r="H4133" s="17"/>
      <c r="I4133" s="17"/>
    </row>
    <row r="4134" spans="6:9">
      <c r="F4134" s="16"/>
      <c r="G4134" s="17"/>
      <c r="H4134" s="17"/>
      <c r="I4134" s="17"/>
    </row>
    <row r="4135" spans="6:9">
      <c r="F4135" s="16"/>
      <c r="G4135" s="17"/>
      <c r="H4135" s="17"/>
      <c r="I4135" s="17"/>
    </row>
    <row r="4136" spans="6:9">
      <c r="F4136" s="16"/>
      <c r="G4136" s="17"/>
      <c r="H4136" s="17"/>
      <c r="I4136" s="17"/>
    </row>
    <row r="4137" spans="6:9">
      <c r="F4137" s="16"/>
      <c r="G4137" s="17"/>
      <c r="H4137" s="17"/>
      <c r="I4137" s="17"/>
    </row>
    <row r="4138" spans="6:9">
      <c r="F4138" s="16"/>
      <c r="G4138" s="17"/>
      <c r="H4138" s="17"/>
      <c r="I4138" s="17"/>
    </row>
    <row r="4139" spans="6:9">
      <c r="F4139" s="16"/>
      <c r="G4139" s="17"/>
      <c r="H4139" s="17"/>
      <c r="I4139" s="17"/>
    </row>
    <row r="4140" spans="6:9">
      <c r="F4140" s="16"/>
      <c r="G4140" s="17"/>
      <c r="H4140" s="17"/>
      <c r="I4140" s="17"/>
    </row>
    <row r="4141" spans="6:9">
      <c r="F4141" s="16"/>
      <c r="G4141" s="17"/>
      <c r="H4141" s="17"/>
      <c r="I4141" s="17"/>
    </row>
    <row r="4142" spans="6:9">
      <c r="F4142" s="16"/>
      <c r="G4142" s="17"/>
      <c r="H4142" s="17"/>
      <c r="I4142" s="17"/>
    </row>
    <row r="4143" spans="6:9">
      <c r="F4143" s="16"/>
      <c r="G4143" s="17"/>
      <c r="H4143" s="17"/>
      <c r="I4143" s="17"/>
    </row>
    <row r="4144" spans="6:9">
      <c r="F4144" s="16"/>
      <c r="G4144" s="17"/>
      <c r="H4144" s="17"/>
      <c r="I4144" s="17"/>
    </row>
    <row r="4145" spans="6:9">
      <c r="F4145" s="16"/>
      <c r="G4145" s="17"/>
      <c r="H4145" s="17"/>
      <c r="I4145" s="17"/>
    </row>
    <row r="4146" spans="6:9">
      <c r="F4146" s="16"/>
      <c r="G4146" s="17"/>
      <c r="H4146" s="17"/>
      <c r="I4146" s="17"/>
    </row>
    <row r="4147" spans="6:9">
      <c r="F4147" s="16"/>
      <c r="G4147" s="17"/>
      <c r="H4147" s="17"/>
      <c r="I4147" s="17"/>
    </row>
    <row r="4148" spans="6:9">
      <c r="F4148" s="16"/>
      <c r="G4148" s="17"/>
      <c r="H4148" s="17"/>
      <c r="I4148" s="17"/>
    </row>
    <row r="4149" spans="6:9">
      <c r="F4149" s="16"/>
      <c r="G4149" s="17"/>
      <c r="H4149" s="17"/>
      <c r="I4149" s="17"/>
    </row>
    <row r="4150" spans="6:9">
      <c r="F4150" s="16"/>
      <c r="G4150" s="17"/>
      <c r="H4150" s="17"/>
      <c r="I4150" s="17"/>
    </row>
    <row r="4151" spans="6:9">
      <c r="F4151" s="16"/>
      <c r="G4151" s="17"/>
      <c r="H4151" s="17"/>
      <c r="I4151" s="17"/>
    </row>
    <row r="4152" spans="6:9">
      <c r="F4152" s="16"/>
      <c r="G4152" s="17"/>
      <c r="H4152" s="17"/>
      <c r="I4152" s="17"/>
    </row>
    <row r="4153" spans="6:9">
      <c r="F4153" s="16"/>
      <c r="G4153" s="17"/>
      <c r="H4153" s="17"/>
      <c r="I4153" s="17"/>
    </row>
    <row r="4154" spans="6:9">
      <c r="F4154" s="16"/>
      <c r="G4154" s="17"/>
      <c r="H4154" s="17"/>
      <c r="I4154" s="17"/>
    </row>
    <row r="4155" spans="6:9">
      <c r="F4155" s="16"/>
      <c r="G4155" s="17"/>
      <c r="H4155" s="17"/>
      <c r="I4155" s="17"/>
    </row>
    <row r="4156" spans="6:9">
      <c r="F4156" s="16"/>
      <c r="G4156" s="17"/>
      <c r="H4156" s="17"/>
      <c r="I4156" s="17"/>
    </row>
    <row r="4157" spans="6:9">
      <c r="F4157" s="16"/>
      <c r="G4157" s="17"/>
      <c r="H4157" s="17"/>
      <c r="I4157" s="17"/>
    </row>
    <row r="4158" spans="6:9">
      <c r="F4158" s="16"/>
      <c r="G4158" s="17"/>
      <c r="H4158" s="17"/>
      <c r="I4158" s="17"/>
    </row>
    <row r="4159" spans="6:9">
      <c r="F4159" s="16"/>
      <c r="G4159" s="17"/>
      <c r="H4159" s="17"/>
      <c r="I4159" s="17"/>
    </row>
    <row r="4160" spans="6:9">
      <c r="F4160" s="16"/>
      <c r="G4160" s="17"/>
      <c r="H4160" s="17"/>
      <c r="I4160" s="17"/>
    </row>
    <row r="4161" spans="6:9">
      <c r="F4161" s="16"/>
      <c r="G4161" s="17"/>
      <c r="H4161" s="17"/>
      <c r="I4161" s="17"/>
    </row>
    <row r="4162" spans="6:9">
      <c r="F4162" s="16"/>
      <c r="G4162" s="17"/>
      <c r="H4162" s="17"/>
      <c r="I4162" s="17"/>
    </row>
    <row r="4163" spans="6:9">
      <c r="F4163" s="16"/>
      <c r="G4163" s="17"/>
      <c r="H4163" s="17"/>
      <c r="I4163" s="17"/>
    </row>
    <row r="4164" spans="6:9">
      <c r="F4164" s="16"/>
      <c r="G4164" s="17"/>
      <c r="H4164" s="17"/>
      <c r="I4164" s="17"/>
    </row>
    <row r="4165" spans="6:9">
      <c r="F4165" s="16"/>
      <c r="G4165" s="17"/>
      <c r="H4165" s="17"/>
      <c r="I4165" s="17"/>
    </row>
    <row r="4166" spans="6:9">
      <c r="F4166" s="16"/>
      <c r="G4166" s="17"/>
      <c r="H4166" s="17"/>
      <c r="I4166" s="17"/>
    </row>
    <row r="4167" spans="6:9">
      <c r="F4167" s="16"/>
      <c r="G4167" s="17"/>
      <c r="H4167" s="17"/>
      <c r="I4167" s="17"/>
    </row>
    <row r="4168" spans="6:9">
      <c r="F4168" s="16"/>
      <c r="G4168" s="17"/>
      <c r="H4168" s="17"/>
      <c r="I4168" s="17"/>
    </row>
    <row r="4169" spans="6:9">
      <c r="F4169" s="16"/>
      <c r="G4169" s="17"/>
      <c r="H4169" s="17"/>
      <c r="I4169" s="17"/>
    </row>
    <row r="4170" spans="6:9">
      <c r="F4170" s="16"/>
      <c r="G4170" s="17"/>
      <c r="H4170" s="17"/>
      <c r="I4170" s="17"/>
    </row>
    <row r="4171" spans="6:9">
      <c r="F4171" s="16"/>
      <c r="G4171" s="17"/>
      <c r="H4171" s="17"/>
      <c r="I4171" s="17"/>
    </row>
    <row r="4172" spans="6:9">
      <c r="F4172" s="16"/>
      <c r="G4172" s="17"/>
      <c r="H4172" s="17"/>
      <c r="I4172" s="17"/>
    </row>
    <row r="4173" spans="6:9">
      <c r="F4173" s="16"/>
      <c r="G4173" s="17"/>
      <c r="H4173" s="17"/>
      <c r="I4173" s="17"/>
    </row>
    <row r="4174" spans="6:9">
      <c r="F4174" s="16"/>
      <c r="G4174" s="17"/>
      <c r="H4174" s="17"/>
      <c r="I4174" s="17"/>
    </row>
    <row r="4175" spans="6:9">
      <c r="F4175" s="16"/>
      <c r="G4175" s="17"/>
      <c r="H4175" s="17"/>
      <c r="I4175" s="17"/>
    </row>
    <row r="4176" spans="6:9">
      <c r="F4176" s="16"/>
      <c r="G4176" s="17"/>
      <c r="H4176" s="17"/>
      <c r="I4176" s="17"/>
    </row>
    <row r="4177" spans="6:9">
      <c r="F4177" s="16"/>
      <c r="G4177" s="17"/>
      <c r="H4177" s="17"/>
      <c r="I4177" s="17"/>
    </row>
    <row r="4178" spans="6:9">
      <c r="F4178" s="16"/>
      <c r="G4178" s="17"/>
      <c r="H4178" s="17"/>
      <c r="I4178" s="17"/>
    </row>
    <row r="4179" spans="6:9">
      <c r="F4179" s="16"/>
      <c r="G4179" s="17"/>
      <c r="H4179" s="17"/>
      <c r="I4179" s="17"/>
    </row>
    <row r="4180" spans="6:9">
      <c r="F4180" s="16"/>
      <c r="G4180" s="17"/>
      <c r="H4180" s="17"/>
      <c r="I4180" s="17"/>
    </row>
    <row r="4181" spans="6:9">
      <c r="F4181" s="16"/>
      <c r="G4181" s="17"/>
      <c r="H4181" s="17"/>
      <c r="I4181" s="17"/>
    </row>
    <row r="4182" spans="6:9">
      <c r="F4182" s="16"/>
      <c r="G4182" s="17"/>
      <c r="H4182" s="17"/>
      <c r="I4182" s="17"/>
    </row>
    <row r="4183" spans="6:9">
      <c r="F4183" s="16"/>
      <c r="G4183" s="17"/>
      <c r="H4183" s="17"/>
      <c r="I4183" s="17"/>
    </row>
    <row r="4184" spans="6:9">
      <c r="F4184" s="16"/>
      <c r="G4184" s="17"/>
      <c r="H4184" s="17"/>
      <c r="I4184" s="17"/>
    </row>
    <row r="4185" spans="6:9">
      <c r="F4185" s="16"/>
      <c r="G4185" s="17"/>
      <c r="H4185" s="17"/>
      <c r="I4185" s="17"/>
    </row>
    <row r="4186" spans="6:9">
      <c r="F4186" s="16"/>
      <c r="G4186" s="17"/>
      <c r="H4186" s="17"/>
      <c r="I4186" s="17"/>
    </row>
    <row r="4187" spans="6:9">
      <c r="F4187" s="16"/>
      <c r="G4187" s="17"/>
      <c r="H4187" s="17"/>
      <c r="I4187" s="17"/>
    </row>
    <row r="4188" spans="6:9">
      <c r="F4188" s="16"/>
      <c r="G4188" s="17"/>
      <c r="H4188" s="17"/>
      <c r="I4188" s="17"/>
    </row>
    <row r="4189" spans="6:9">
      <c r="F4189" s="16"/>
      <c r="G4189" s="17"/>
      <c r="H4189" s="17"/>
      <c r="I4189" s="17"/>
    </row>
    <row r="4190" spans="6:9">
      <c r="F4190" s="16"/>
      <c r="G4190" s="17"/>
      <c r="H4190" s="17"/>
      <c r="I4190" s="17"/>
    </row>
    <row r="4191" spans="6:9">
      <c r="F4191" s="16"/>
      <c r="G4191" s="17"/>
      <c r="H4191" s="17"/>
      <c r="I4191" s="17"/>
    </row>
    <row r="4192" spans="6:9">
      <c r="F4192" s="16"/>
      <c r="G4192" s="17"/>
      <c r="H4192" s="17"/>
      <c r="I4192" s="17"/>
    </row>
    <row r="4193" spans="6:9">
      <c r="F4193" s="16"/>
      <c r="G4193" s="17"/>
      <c r="H4193" s="17"/>
      <c r="I4193" s="17"/>
    </row>
    <row r="4194" spans="6:9">
      <c r="F4194" s="16"/>
      <c r="G4194" s="17"/>
      <c r="H4194" s="17"/>
      <c r="I4194" s="17"/>
    </row>
    <row r="4195" spans="6:9">
      <c r="F4195" s="16"/>
      <c r="G4195" s="17"/>
      <c r="H4195" s="17"/>
      <c r="I4195" s="17"/>
    </row>
    <row r="4196" spans="6:9">
      <c r="F4196" s="16"/>
      <c r="G4196" s="17"/>
      <c r="H4196" s="17"/>
      <c r="I4196" s="17"/>
    </row>
    <row r="4197" spans="6:9">
      <c r="F4197" s="16"/>
      <c r="G4197" s="17"/>
      <c r="H4197" s="17"/>
      <c r="I4197" s="17"/>
    </row>
    <row r="4198" spans="6:9">
      <c r="F4198" s="16"/>
      <c r="G4198" s="17"/>
      <c r="H4198" s="17"/>
      <c r="I4198" s="17"/>
    </row>
    <row r="4199" spans="6:9">
      <c r="F4199" s="16"/>
      <c r="G4199" s="17"/>
      <c r="H4199" s="17"/>
      <c r="I4199" s="17"/>
    </row>
    <row r="4200" spans="6:9">
      <c r="F4200" s="16"/>
      <c r="G4200" s="17"/>
      <c r="H4200" s="17"/>
      <c r="I4200" s="17"/>
    </row>
    <row r="4201" spans="6:9">
      <c r="F4201" s="16"/>
      <c r="G4201" s="17"/>
      <c r="H4201" s="17"/>
      <c r="I4201" s="17"/>
    </row>
    <row r="4202" spans="6:9">
      <c r="F4202" s="16"/>
      <c r="G4202" s="17"/>
      <c r="H4202" s="17"/>
      <c r="I4202" s="17"/>
    </row>
    <row r="4203" spans="6:9">
      <c r="F4203" s="16"/>
      <c r="G4203" s="17"/>
      <c r="H4203" s="17"/>
      <c r="I4203" s="17"/>
    </row>
    <row r="4204" spans="6:9">
      <c r="F4204" s="16"/>
      <c r="G4204" s="17"/>
      <c r="H4204" s="17"/>
      <c r="I4204" s="17"/>
    </row>
    <row r="4205" spans="6:9">
      <c r="F4205" s="16"/>
      <c r="G4205" s="17"/>
      <c r="H4205" s="17"/>
      <c r="I4205" s="17"/>
    </row>
    <row r="4206" spans="6:9">
      <c r="F4206" s="16"/>
      <c r="G4206" s="17"/>
      <c r="H4206" s="17"/>
      <c r="I4206" s="17"/>
    </row>
    <row r="4207" spans="6:9">
      <c r="F4207" s="16"/>
      <c r="G4207" s="17"/>
      <c r="H4207" s="17"/>
      <c r="I4207" s="17"/>
    </row>
    <row r="4208" spans="6:9">
      <c r="F4208" s="16"/>
      <c r="G4208" s="17"/>
      <c r="H4208" s="17"/>
      <c r="I4208" s="17"/>
    </row>
    <row r="4209" spans="6:9">
      <c r="F4209" s="16"/>
      <c r="G4209" s="17"/>
      <c r="H4209" s="17"/>
      <c r="I4209" s="17"/>
    </row>
    <row r="4210" spans="6:9">
      <c r="F4210" s="16"/>
      <c r="G4210" s="17"/>
      <c r="H4210" s="17"/>
      <c r="I4210" s="17"/>
    </row>
    <row r="4211" spans="6:9">
      <c r="F4211" s="16"/>
      <c r="G4211" s="17"/>
      <c r="H4211" s="17"/>
      <c r="I4211" s="17"/>
    </row>
    <row r="4212" spans="6:9">
      <c r="F4212" s="16"/>
      <c r="G4212" s="17"/>
      <c r="H4212" s="17"/>
      <c r="I4212" s="17"/>
    </row>
    <row r="4213" spans="6:9">
      <c r="F4213" s="16"/>
      <c r="G4213" s="17"/>
      <c r="H4213" s="17"/>
      <c r="I4213" s="17"/>
    </row>
    <row r="4214" spans="6:9">
      <c r="F4214" s="16"/>
      <c r="G4214" s="17"/>
      <c r="H4214" s="17"/>
      <c r="I4214" s="17"/>
    </row>
    <row r="4215" spans="6:9">
      <c r="F4215" s="16"/>
      <c r="G4215" s="17"/>
      <c r="H4215" s="17"/>
      <c r="I4215" s="17"/>
    </row>
    <row r="4216" spans="6:9">
      <c r="F4216" s="16"/>
      <c r="G4216" s="17"/>
      <c r="H4216" s="17"/>
      <c r="I4216" s="17"/>
    </row>
    <row r="4217" spans="6:9">
      <c r="F4217" s="16"/>
      <c r="G4217" s="17"/>
      <c r="H4217" s="17"/>
      <c r="I4217" s="17"/>
    </row>
    <row r="4218" spans="6:9">
      <c r="F4218" s="16"/>
      <c r="G4218" s="17"/>
      <c r="H4218" s="17"/>
      <c r="I4218" s="17"/>
    </row>
    <row r="4219" spans="6:9">
      <c r="F4219" s="16"/>
      <c r="G4219" s="17"/>
      <c r="H4219" s="17"/>
      <c r="I4219" s="17"/>
    </row>
    <row r="4220" spans="6:9">
      <c r="F4220" s="16"/>
      <c r="G4220" s="17"/>
      <c r="H4220" s="17"/>
      <c r="I4220" s="17"/>
    </row>
    <row r="4221" spans="6:9">
      <c r="F4221" s="16"/>
      <c r="G4221" s="17"/>
      <c r="H4221" s="17"/>
      <c r="I4221" s="17"/>
    </row>
    <row r="4222" spans="6:9">
      <c r="F4222" s="16"/>
      <c r="G4222" s="17"/>
      <c r="H4222" s="17"/>
      <c r="I4222" s="17"/>
    </row>
    <row r="4223" spans="6:9">
      <c r="F4223" s="16"/>
      <c r="G4223" s="17"/>
      <c r="H4223" s="17"/>
      <c r="I4223" s="17"/>
    </row>
    <row r="4224" spans="6:9">
      <c r="F4224" s="16"/>
      <c r="G4224" s="17"/>
      <c r="H4224" s="17"/>
      <c r="I4224" s="17"/>
    </row>
    <row r="4225" spans="6:9">
      <c r="F4225" s="16"/>
      <c r="G4225" s="17"/>
      <c r="H4225" s="17"/>
      <c r="I4225" s="17"/>
    </row>
    <row r="4226" spans="6:9">
      <c r="F4226" s="16"/>
      <c r="G4226" s="17"/>
      <c r="H4226" s="17"/>
      <c r="I4226" s="17"/>
    </row>
    <row r="4227" spans="6:9">
      <c r="F4227" s="16"/>
      <c r="G4227" s="17"/>
      <c r="H4227" s="17"/>
      <c r="I4227" s="17"/>
    </row>
    <row r="4228" spans="6:9">
      <c r="F4228" s="16"/>
      <c r="G4228" s="17"/>
      <c r="H4228" s="17"/>
      <c r="I4228" s="17"/>
    </row>
    <row r="4229" spans="6:9">
      <c r="F4229" s="16"/>
      <c r="G4229" s="17"/>
      <c r="H4229" s="17"/>
      <c r="I4229" s="17"/>
    </row>
    <row r="4230" spans="6:9">
      <c r="F4230" s="16"/>
      <c r="G4230" s="17"/>
      <c r="H4230" s="17"/>
      <c r="I4230" s="17"/>
    </row>
    <row r="4231" spans="6:9">
      <c r="F4231" s="16"/>
      <c r="G4231" s="17"/>
      <c r="H4231" s="17"/>
      <c r="I4231" s="17"/>
    </row>
    <row r="4232" spans="6:9">
      <c r="F4232" s="16"/>
      <c r="G4232" s="17"/>
      <c r="H4232" s="17"/>
      <c r="I4232" s="17"/>
    </row>
    <row r="4233" spans="6:9">
      <c r="F4233" s="16"/>
      <c r="G4233" s="17"/>
      <c r="H4233" s="17"/>
      <c r="I4233" s="17"/>
    </row>
    <row r="4234" spans="6:9">
      <c r="F4234" s="16"/>
      <c r="G4234" s="17"/>
      <c r="H4234" s="17"/>
      <c r="I4234" s="17"/>
    </row>
    <row r="4235" spans="6:9">
      <c r="F4235" s="16"/>
      <c r="G4235" s="17"/>
      <c r="H4235" s="17"/>
      <c r="I4235" s="17"/>
    </row>
    <row r="4236" spans="6:9">
      <c r="F4236" s="16"/>
      <c r="G4236" s="17"/>
      <c r="H4236" s="17"/>
      <c r="I4236" s="17"/>
    </row>
    <row r="4237" spans="6:9">
      <c r="F4237" s="16"/>
      <c r="G4237" s="17"/>
      <c r="H4237" s="17"/>
      <c r="I4237" s="17"/>
    </row>
    <row r="4238" spans="6:9">
      <c r="F4238" s="16"/>
      <c r="G4238" s="17"/>
      <c r="H4238" s="17"/>
      <c r="I4238" s="17"/>
    </row>
    <row r="4239" spans="6:9">
      <c r="F4239" s="16"/>
      <c r="G4239" s="17"/>
      <c r="H4239" s="17"/>
      <c r="I4239" s="17"/>
    </row>
    <row r="4240" spans="6:9">
      <c r="F4240" s="16"/>
      <c r="G4240" s="17"/>
      <c r="H4240" s="17"/>
      <c r="I4240" s="17"/>
    </row>
    <row r="4241" spans="6:9">
      <c r="F4241" s="16"/>
      <c r="G4241" s="17"/>
      <c r="H4241" s="17"/>
      <c r="I4241" s="17"/>
    </row>
    <row r="4242" spans="6:9">
      <c r="F4242" s="16"/>
      <c r="G4242" s="17"/>
      <c r="H4242" s="17"/>
      <c r="I4242" s="17"/>
    </row>
    <row r="4243" spans="6:9">
      <c r="F4243" s="16"/>
      <c r="G4243" s="17"/>
      <c r="H4243" s="17"/>
      <c r="I4243" s="17"/>
    </row>
    <row r="4244" spans="6:9">
      <c r="F4244" s="16"/>
      <c r="G4244" s="17"/>
      <c r="H4244" s="17"/>
      <c r="I4244" s="17"/>
    </row>
    <row r="4245" spans="6:9">
      <c r="F4245" s="16"/>
      <c r="G4245" s="17"/>
      <c r="H4245" s="17"/>
      <c r="I4245" s="17"/>
    </row>
    <row r="4246" spans="6:9">
      <c r="F4246" s="16"/>
      <c r="G4246" s="17"/>
      <c r="H4246" s="17"/>
      <c r="I4246" s="17"/>
    </row>
    <row r="4247" spans="6:9">
      <c r="F4247" s="16"/>
      <c r="G4247" s="17"/>
      <c r="H4247" s="17"/>
      <c r="I4247" s="17"/>
    </row>
    <row r="4248" spans="6:9">
      <c r="F4248" s="16"/>
      <c r="G4248" s="17"/>
      <c r="H4248" s="17"/>
      <c r="I4248" s="17"/>
    </row>
    <row r="4249" spans="6:9">
      <c r="F4249" s="16"/>
      <c r="G4249" s="17"/>
      <c r="H4249" s="17"/>
      <c r="I4249" s="17"/>
    </row>
    <row r="4250" spans="6:9">
      <c r="F4250" s="16"/>
      <c r="G4250" s="17"/>
      <c r="H4250" s="17"/>
      <c r="I4250" s="17"/>
    </row>
    <row r="4251" spans="6:9">
      <c r="F4251" s="16"/>
      <c r="G4251" s="17"/>
      <c r="H4251" s="17"/>
      <c r="I4251" s="17"/>
    </row>
    <row r="4252" spans="6:9">
      <c r="F4252" s="16"/>
      <c r="G4252" s="17"/>
      <c r="H4252" s="17"/>
      <c r="I4252" s="17"/>
    </row>
    <row r="4253" spans="6:9">
      <c r="F4253" s="16"/>
      <c r="G4253" s="17"/>
      <c r="H4253" s="17"/>
      <c r="I4253" s="17"/>
    </row>
    <row r="4254" spans="6:9">
      <c r="F4254" s="16"/>
      <c r="G4254" s="17"/>
      <c r="H4254" s="17"/>
      <c r="I4254" s="17"/>
    </row>
    <row r="4255" spans="6:9">
      <c r="F4255" s="16"/>
      <c r="G4255" s="17"/>
      <c r="H4255" s="17"/>
      <c r="I4255" s="17"/>
    </row>
    <row r="4256" spans="6:9">
      <c r="F4256" s="16"/>
      <c r="G4256" s="17"/>
      <c r="H4256" s="17"/>
      <c r="I4256" s="17"/>
    </row>
    <row r="4257" spans="6:9">
      <c r="F4257" s="16"/>
      <c r="G4257" s="17"/>
      <c r="H4257" s="17"/>
      <c r="I4257" s="17"/>
    </row>
    <row r="4258" spans="6:9">
      <c r="F4258" s="16"/>
      <c r="G4258" s="17"/>
      <c r="H4258" s="17"/>
      <c r="I4258" s="17"/>
    </row>
    <row r="4259" spans="6:9">
      <c r="F4259" s="16"/>
      <c r="G4259" s="17"/>
      <c r="H4259" s="17"/>
      <c r="I4259" s="17"/>
    </row>
    <row r="4260" spans="6:9">
      <c r="F4260" s="16"/>
      <c r="G4260" s="17"/>
      <c r="H4260" s="17"/>
      <c r="I4260" s="17"/>
    </row>
    <row r="4261" spans="6:9">
      <c r="F4261" s="16"/>
      <c r="G4261" s="17"/>
      <c r="H4261" s="17"/>
      <c r="I4261" s="17"/>
    </row>
    <row r="4262" spans="6:9">
      <c r="F4262" s="16"/>
      <c r="G4262" s="17"/>
      <c r="H4262" s="17"/>
      <c r="I4262" s="17"/>
    </row>
    <row r="4263" spans="6:9">
      <c r="F4263" s="16"/>
      <c r="G4263" s="17"/>
      <c r="H4263" s="17"/>
      <c r="I4263" s="17"/>
    </row>
    <row r="4264" spans="6:9">
      <c r="F4264" s="16"/>
      <c r="G4264" s="17"/>
      <c r="H4264" s="17"/>
      <c r="I4264" s="17"/>
    </row>
    <row r="4265" spans="6:9">
      <c r="F4265" s="16"/>
      <c r="G4265" s="17"/>
      <c r="H4265" s="17"/>
      <c r="I4265" s="17"/>
    </row>
    <row r="4266" spans="6:9">
      <c r="F4266" s="16"/>
      <c r="G4266" s="17"/>
      <c r="H4266" s="17"/>
      <c r="I4266" s="17"/>
    </row>
    <row r="4267" spans="6:9">
      <c r="F4267" s="16"/>
      <c r="G4267" s="17"/>
      <c r="H4267" s="17"/>
      <c r="I4267" s="17"/>
    </row>
    <row r="4268" spans="6:9">
      <c r="F4268" s="16"/>
      <c r="G4268" s="17"/>
      <c r="H4268" s="17"/>
      <c r="I4268" s="17"/>
    </row>
    <row r="4269" spans="6:9">
      <c r="F4269" s="16"/>
      <c r="G4269" s="17"/>
      <c r="H4269" s="17"/>
      <c r="I4269" s="17"/>
    </row>
    <row r="4270" spans="6:9">
      <c r="F4270" s="16"/>
      <c r="G4270" s="17"/>
      <c r="H4270" s="17"/>
      <c r="I4270" s="17"/>
    </row>
    <row r="4271" spans="6:9">
      <c r="F4271" s="16"/>
      <c r="G4271" s="17"/>
      <c r="H4271" s="17"/>
      <c r="I4271" s="17"/>
    </row>
    <row r="4272" spans="6:9">
      <c r="F4272" s="16"/>
      <c r="G4272" s="17"/>
      <c r="H4272" s="17"/>
      <c r="I4272" s="17"/>
    </row>
    <row r="4273" spans="6:9">
      <c r="F4273" s="16"/>
      <c r="G4273" s="17"/>
      <c r="H4273" s="17"/>
      <c r="I4273" s="17"/>
    </row>
    <row r="4274" spans="6:9">
      <c r="F4274" s="16"/>
      <c r="G4274" s="17"/>
      <c r="H4274" s="17"/>
      <c r="I4274" s="17"/>
    </row>
    <row r="4275" spans="6:9">
      <c r="F4275" s="16"/>
      <c r="G4275" s="17"/>
      <c r="H4275" s="17"/>
      <c r="I4275" s="17"/>
    </row>
    <row r="4276" spans="6:9">
      <c r="F4276" s="16"/>
      <c r="G4276" s="17"/>
      <c r="H4276" s="17"/>
      <c r="I4276" s="17"/>
    </row>
    <row r="4277" spans="6:9">
      <c r="F4277" s="16"/>
      <c r="G4277" s="17"/>
      <c r="H4277" s="17"/>
      <c r="I4277" s="17"/>
    </row>
    <row r="4278" spans="6:9">
      <c r="F4278" s="16"/>
      <c r="G4278" s="17"/>
      <c r="H4278" s="17"/>
      <c r="I4278" s="17"/>
    </row>
    <row r="4279" spans="6:9">
      <c r="F4279" s="16"/>
      <c r="G4279" s="17"/>
      <c r="H4279" s="17"/>
      <c r="I4279" s="17"/>
    </row>
    <row r="4280" spans="6:9">
      <c r="F4280" s="16"/>
      <c r="G4280" s="17"/>
      <c r="H4280" s="17"/>
      <c r="I4280" s="17"/>
    </row>
    <row r="4281" spans="6:9">
      <c r="F4281" s="16"/>
      <c r="G4281" s="17"/>
      <c r="H4281" s="17"/>
      <c r="I4281" s="17"/>
    </row>
    <row r="4282" spans="6:9">
      <c r="F4282" s="16"/>
      <c r="G4282" s="17"/>
      <c r="H4282" s="17"/>
      <c r="I4282" s="17"/>
    </row>
    <row r="4283" spans="6:9">
      <c r="F4283" s="16"/>
      <c r="G4283" s="17"/>
      <c r="H4283" s="17"/>
      <c r="I4283" s="17"/>
    </row>
    <row r="4284" spans="6:9">
      <c r="F4284" s="16"/>
      <c r="G4284" s="17"/>
      <c r="H4284" s="17"/>
      <c r="I4284" s="17"/>
    </row>
    <row r="4285" spans="6:9">
      <c r="F4285" s="16"/>
      <c r="G4285" s="17"/>
      <c r="H4285" s="17"/>
      <c r="I4285" s="17"/>
    </row>
    <row r="4286" spans="6:9">
      <c r="F4286" s="16"/>
      <c r="G4286" s="17"/>
      <c r="H4286" s="17"/>
      <c r="I4286" s="17"/>
    </row>
    <row r="4287" spans="6:9">
      <c r="F4287" s="16"/>
      <c r="G4287" s="17"/>
      <c r="H4287" s="17"/>
      <c r="I4287" s="17"/>
    </row>
    <row r="4288" spans="6:9">
      <c r="F4288" s="16"/>
      <c r="G4288" s="17"/>
      <c r="H4288" s="17"/>
      <c r="I4288" s="17"/>
    </row>
    <row r="4289" spans="6:9">
      <c r="F4289" s="16"/>
      <c r="G4289" s="17"/>
      <c r="H4289" s="17"/>
      <c r="I4289" s="17"/>
    </row>
    <row r="4290" spans="6:9">
      <c r="F4290" s="16"/>
      <c r="G4290" s="17"/>
      <c r="H4290" s="17"/>
      <c r="I4290" s="17"/>
    </row>
    <row r="4291" spans="6:9">
      <c r="F4291" s="16"/>
      <c r="G4291" s="17"/>
      <c r="H4291" s="17"/>
      <c r="I4291" s="17"/>
    </row>
    <row r="4292" spans="6:9">
      <c r="F4292" s="16"/>
      <c r="G4292" s="17"/>
      <c r="H4292" s="17"/>
      <c r="I4292" s="17"/>
    </row>
    <row r="4293" spans="6:9">
      <c r="F4293" s="16"/>
      <c r="G4293" s="17"/>
      <c r="H4293" s="17"/>
      <c r="I4293" s="17"/>
    </row>
    <row r="4294" spans="6:9">
      <c r="F4294" s="16"/>
      <c r="G4294" s="17"/>
      <c r="H4294" s="17"/>
      <c r="I4294" s="17"/>
    </row>
    <row r="4295" spans="6:9">
      <c r="F4295" s="16"/>
      <c r="G4295" s="17"/>
      <c r="H4295" s="17"/>
      <c r="I4295" s="17"/>
    </row>
    <row r="4296" spans="6:9">
      <c r="F4296" s="16"/>
      <c r="G4296" s="17"/>
      <c r="H4296" s="17"/>
      <c r="I4296" s="17"/>
    </row>
    <row r="4297" spans="6:9">
      <c r="F4297" s="16"/>
      <c r="G4297" s="17"/>
      <c r="H4297" s="17"/>
      <c r="I4297" s="17"/>
    </row>
    <row r="4298" spans="6:9">
      <c r="F4298" s="16"/>
      <c r="G4298" s="17"/>
      <c r="H4298" s="17"/>
      <c r="I4298" s="17"/>
    </row>
    <row r="4299" spans="6:9">
      <c r="F4299" s="16"/>
      <c r="G4299" s="17"/>
      <c r="H4299" s="17"/>
      <c r="I4299" s="17"/>
    </row>
    <row r="4300" spans="6:9">
      <c r="F4300" s="16"/>
      <c r="G4300" s="17"/>
      <c r="H4300" s="17"/>
      <c r="I4300" s="17"/>
    </row>
    <row r="4301" spans="6:9">
      <c r="F4301" s="16"/>
      <c r="G4301" s="17"/>
      <c r="H4301" s="17"/>
      <c r="I4301" s="17"/>
    </row>
    <row r="4302" spans="6:9">
      <c r="F4302" s="16"/>
      <c r="G4302" s="17"/>
      <c r="H4302" s="17"/>
      <c r="I4302" s="17"/>
    </row>
    <row r="4303" spans="6:9">
      <c r="F4303" s="16"/>
      <c r="G4303" s="17"/>
      <c r="H4303" s="17"/>
      <c r="I4303" s="17"/>
    </row>
    <row r="4304" spans="6:9">
      <c r="F4304" s="16"/>
      <c r="G4304" s="17"/>
      <c r="H4304" s="17"/>
      <c r="I4304" s="17"/>
    </row>
    <row r="4305" spans="6:9">
      <c r="F4305" s="16"/>
      <c r="G4305" s="17"/>
      <c r="H4305" s="17"/>
      <c r="I4305" s="17"/>
    </row>
    <row r="4306" spans="6:9">
      <c r="F4306" s="16"/>
      <c r="G4306" s="17"/>
      <c r="H4306" s="17"/>
      <c r="I4306" s="17"/>
    </row>
    <row r="4307" spans="6:9">
      <c r="F4307" s="16"/>
      <c r="G4307" s="17"/>
      <c r="H4307" s="17"/>
      <c r="I4307" s="17"/>
    </row>
    <row r="4308" spans="6:9">
      <c r="F4308" s="16"/>
      <c r="G4308" s="17"/>
      <c r="H4308" s="17"/>
      <c r="I4308" s="17"/>
    </row>
    <row r="4309" spans="6:9">
      <c r="F4309" s="16"/>
      <c r="G4309" s="17"/>
      <c r="H4309" s="17"/>
      <c r="I4309" s="17"/>
    </row>
    <row r="4310" spans="6:9">
      <c r="F4310" s="16"/>
      <c r="G4310" s="17"/>
      <c r="H4310" s="17"/>
      <c r="I4310" s="17"/>
    </row>
    <row r="4311" spans="6:9">
      <c r="F4311" s="16"/>
      <c r="G4311" s="17"/>
      <c r="H4311" s="17"/>
      <c r="I4311" s="17"/>
    </row>
    <row r="4312" spans="6:9">
      <c r="F4312" s="16"/>
      <c r="G4312" s="17"/>
      <c r="H4312" s="17"/>
      <c r="I4312" s="17"/>
    </row>
    <row r="4313" spans="6:9">
      <c r="F4313" s="16"/>
      <c r="G4313" s="17"/>
      <c r="H4313" s="17"/>
      <c r="I4313" s="17"/>
    </row>
    <row r="4314" spans="6:9">
      <c r="F4314" s="16"/>
      <c r="G4314" s="17"/>
      <c r="H4314" s="17"/>
      <c r="I4314" s="17"/>
    </row>
    <row r="4315" spans="6:9">
      <c r="F4315" s="16"/>
      <c r="G4315" s="17"/>
      <c r="H4315" s="17"/>
      <c r="I4315" s="17"/>
    </row>
    <row r="4316" spans="6:9">
      <c r="F4316" s="16"/>
      <c r="G4316" s="17"/>
      <c r="H4316" s="17"/>
      <c r="I4316" s="17"/>
    </row>
    <row r="4317" spans="6:9">
      <c r="F4317" s="16"/>
      <c r="G4317" s="17"/>
      <c r="H4317" s="17"/>
      <c r="I4317" s="17"/>
    </row>
    <row r="4318" spans="6:9">
      <c r="F4318" s="16"/>
      <c r="G4318" s="17"/>
      <c r="H4318" s="17"/>
      <c r="I4318" s="17"/>
    </row>
    <row r="4319" spans="6:9">
      <c r="F4319" s="16"/>
      <c r="G4319" s="17"/>
      <c r="H4319" s="17"/>
      <c r="I4319" s="17"/>
    </row>
    <row r="4320" spans="6:9">
      <c r="F4320" s="16"/>
      <c r="G4320" s="17"/>
      <c r="H4320" s="17"/>
      <c r="I4320" s="17"/>
    </row>
    <row r="4321" spans="6:9">
      <c r="F4321" s="16"/>
      <c r="G4321" s="17"/>
      <c r="H4321" s="17"/>
      <c r="I4321" s="17"/>
    </row>
    <row r="4322" spans="6:9">
      <c r="F4322" s="16"/>
      <c r="G4322" s="17"/>
      <c r="H4322" s="17"/>
      <c r="I4322" s="17"/>
    </row>
    <row r="4323" spans="6:9">
      <c r="F4323" s="16"/>
      <c r="G4323" s="17"/>
      <c r="H4323" s="17"/>
      <c r="I4323" s="17"/>
    </row>
    <row r="4324" spans="6:9">
      <c r="F4324" s="16"/>
      <c r="G4324" s="17"/>
      <c r="H4324" s="17"/>
      <c r="I4324" s="17"/>
    </row>
    <row r="4325" spans="6:9">
      <c r="F4325" s="16"/>
      <c r="G4325" s="17"/>
      <c r="H4325" s="17"/>
      <c r="I4325" s="17"/>
    </row>
    <row r="4326" spans="6:9">
      <c r="F4326" s="16"/>
      <c r="G4326" s="17"/>
      <c r="H4326" s="17"/>
      <c r="I4326" s="17"/>
    </row>
    <row r="4327" spans="6:9">
      <c r="F4327" s="16"/>
      <c r="G4327" s="17"/>
      <c r="H4327" s="17"/>
      <c r="I4327" s="17"/>
    </row>
    <row r="4328" spans="6:9">
      <c r="F4328" s="16"/>
      <c r="G4328" s="17"/>
      <c r="H4328" s="17"/>
      <c r="I4328" s="17"/>
    </row>
    <row r="4329" spans="6:9">
      <c r="F4329" s="16"/>
      <c r="G4329" s="17"/>
      <c r="H4329" s="17"/>
      <c r="I4329" s="17"/>
    </row>
    <row r="4330" spans="6:9">
      <c r="F4330" s="16"/>
      <c r="G4330" s="17"/>
      <c r="H4330" s="17"/>
      <c r="I4330" s="17"/>
    </row>
    <row r="4331" spans="6:9">
      <c r="F4331" s="16"/>
      <c r="G4331" s="17"/>
      <c r="H4331" s="17"/>
      <c r="I4331" s="17"/>
    </row>
    <row r="4332" spans="6:9">
      <c r="F4332" s="16"/>
      <c r="G4332" s="17"/>
      <c r="H4332" s="17"/>
      <c r="I4332" s="17"/>
    </row>
    <row r="4333" spans="6:9">
      <c r="F4333" s="16"/>
      <c r="G4333" s="17"/>
      <c r="H4333" s="17"/>
      <c r="I4333" s="17"/>
    </row>
    <row r="4334" spans="6:9">
      <c r="F4334" s="16"/>
      <c r="G4334" s="17"/>
      <c r="H4334" s="17"/>
      <c r="I4334" s="17"/>
    </row>
    <row r="4335" spans="6:9">
      <c r="F4335" s="16"/>
      <c r="G4335" s="17"/>
      <c r="H4335" s="17"/>
      <c r="I4335" s="17"/>
    </row>
    <row r="4336" spans="6:9">
      <c r="F4336" s="16"/>
      <c r="G4336" s="17"/>
      <c r="H4336" s="17"/>
      <c r="I4336" s="17"/>
    </row>
    <row r="4337" spans="6:9">
      <c r="F4337" s="16"/>
      <c r="G4337" s="17"/>
      <c r="H4337" s="17"/>
      <c r="I4337" s="17"/>
    </row>
    <row r="4338" spans="6:9">
      <c r="F4338" s="16"/>
      <c r="G4338" s="17"/>
      <c r="H4338" s="17"/>
      <c r="I4338" s="17"/>
    </row>
    <row r="4339" spans="6:9">
      <c r="F4339" s="16"/>
      <c r="G4339" s="17"/>
      <c r="H4339" s="17"/>
      <c r="I4339" s="17"/>
    </row>
    <row r="4340" spans="6:9">
      <c r="F4340" s="16"/>
      <c r="G4340" s="17"/>
      <c r="H4340" s="17"/>
      <c r="I4340" s="17"/>
    </row>
    <row r="4341" spans="6:9">
      <c r="F4341" s="16"/>
      <c r="G4341" s="17"/>
      <c r="H4341" s="17"/>
      <c r="I4341" s="17"/>
    </row>
    <row r="4342" spans="6:9">
      <c r="F4342" s="16"/>
      <c r="G4342" s="17"/>
      <c r="H4342" s="17"/>
      <c r="I4342" s="17"/>
    </row>
    <row r="4343" spans="6:9">
      <c r="F4343" s="16"/>
      <c r="G4343" s="17"/>
      <c r="H4343" s="17"/>
      <c r="I4343" s="17"/>
    </row>
    <row r="4344" spans="6:9">
      <c r="F4344" s="16"/>
      <c r="G4344" s="17"/>
      <c r="H4344" s="17"/>
      <c r="I4344" s="17"/>
    </row>
    <row r="4345" spans="6:9">
      <c r="F4345" s="16"/>
      <c r="G4345" s="17"/>
      <c r="H4345" s="17"/>
      <c r="I4345" s="17"/>
    </row>
    <row r="4346" spans="6:9">
      <c r="F4346" s="16"/>
      <c r="G4346" s="17"/>
      <c r="H4346" s="17"/>
      <c r="I4346" s="17"/>
    </row>
    <row r="4347" spans="6:9">
      <c r="F4347" s="16"/>
      <c r="G4347" s="17"/>
      <c r="H4347" s="17"/>
      <c r="I4347" s="17"/>
    </row>
    <row r="4348" spans="6:9">
      <c r="F4348" s="16"/>
      <c r="G4348" s="17"/>
      <c r="H4348" s="17"/>
      <c r="I4348" s="17"/>
    </row>
    <row r="4349" spans="6:9">
      <c r="F4349" s="16"/>
      <c r="G4349" s="17"/>
      <c r="H4349" s="17"/>
      <c r="I4349" s="17"/>
    </row>
    <row r="4350" spans="6:9">
      <c r="F4350" s="16"/>
      <c r="G4350" s="17"/>
      <c r="H4350" s="17"/>
      <c r="I4350" s="17"/>
    </row>
    <row r="4351" spans="6:9">
      <c r="F4351" s="16"/>
      <c r="G4351" s="17"/>
      <c r="H4351" s="17"/>
      <c r="I4351" s="17"/>
    </row>
    <row r="4352" spans="6:9">
      <c r="F4352" s="16"/>
      <c r="G4352" s="17"/>
      <c r="H4352" s="17"/>
      <c r="I4352" s="17"/>
    </row>
    <row r="4353" spans="6:9">
      <c r="F4353" s="16"/>
      <c r="G4353" s="17"/>
      <c r="H4353" s="17"/>
      <c r="I4353" s="17"/>
    </row>
    <row r="4354" spans="6:9">
      <c r="F4354" s="16"/>
      <c r="G4354" s="17"/>
      <c r="H4354" s="17"/>
      <c r="I4354" s="17"/>
    </row>
    <row r="4355" spans="6:9">
      <c r="F4355" s="16"/>
      <c r="G4355" s="17"/>
      <c r="H4355" s="17"/>
      <c r="I4355" s="17"/>
    </row>
    <row r="4356" spans="6:9">
      <c r="F4356" s="16"/>
      <c r="G4356" s="17"/>
      <c r="H4356" s="17"/>
      <c r="I4356" s="17"/>
    </row>
    <row r="4357" spans="6:9">
      <c r="F4357" s="16"/>
      <c r="G4357" s="17"/>
      <c r="H4357" s="17"/>
      <c r="I4357" s="17"/>
    </row>
    <row r="4358" spans="6:9">
      <c r="F4358" s="16"/>
      <c r="G4358" s="17"/>
      <c r="H4358" s="17"/>
      <c r="I4358" s="17"/>
    </row>
    <row r="4359" spans="6:9">
      <c r="F4359" s="16"/>
      <c r="G4359" s="17"/>
      <c r="H4359" s="17"/>
      <c r="I4359" s="17"/>
    </row>
    <row r="4360" spans="6:9">
      <c r="F4360" s="16"/>
      <c r="G4360" s="17"/>
      <c r="H4360" s="17"/>
      <c r="I4360" s="17"/>
    </row>
    <row r="4361" spans="6:9">
      <c r="F4361" s="16"/>
      <c r="G4361" s="17"/>
      <c r="H4361" s="17"/>
      <c r="I4361" s="17"/>
    </row>
    <row r="4362" spans="6:9">
      <c r="F4362" s="16"/>
      <c r="G4362" s="17"/>
      <c r="H4362" s="17"/>
      <c r="I4362" s="17"/>
    </row>
    <row r="4363" spans="6:9">
      <c r="F4363" s="16"/>
      <c r="G4363" s="17"/>
      <c r="H4363" s="17"/>
      <c r="I4363" s="17"/>
    </row>
    <row r="4364" spans="6:9">
      <c r="F4364" s="16"/>
      <c r="G4364" s="17"/>
      <c r="H4364" s="17"/>
      <c r="I4364" s="17"/>
    </row>
    <row r="4365" spans="6:9">
      <c r="F4365" s="16"/>
      <c r="G4365" s="17"/>
      <c r="H4365" s="17"/>
      <c r="I4365" s="17"/>
    </row>
    <row r="4366" spans="6:9">
      <c r="F4366" s="16"/>
      <c r="G4366" s="17"/>
      <c r="H4366" s="17"/>
      <c r="I4366" s="17"/>
    </row>
    <row r="4367" spans="6:9">
      <c r="F4367" s="16"/>
      <c r="G4367" s="17"/>
      <c r="H4367" s="17"/>
      <c r="I4367" s="17"/>
    </row>
    <row r="4368" spans="6:9">
      <c r="F4368" s="16"/>
      <c r="G4368" s="17"/>
      <c r="H4368" s="17"/>
      <c r="I4368" s="17"/>
    </row>
    <row r="4369" spans="6:9">
      <c r="F4369" s="16"/>
      <c r="G4369" s="17"/>
      <c r="H4369" s="17"/>
      <c r="I4369" s="17"/>
    </row>
    <row r="4370" spans="6:9">
      <c r="F4370" s="16"/>
      <c r="G4370" s="17"/>
      <c r="H4370" s="17"/>
      <c r="I4370" s="17"/>
    </row>
    <row r="4371" spans="6:9">
      <c r="F4371" s="16"/>
      <c r="G4371" s="17"/>
      <c r="H4371" s="17"/>
      <c r="I4371" s="17"/>
    </row>
    <row r="4372" spans="6:9">
      <c r="F4372" s="16"/>
      <c r="G4372" s="17"/>
      <c r="H4372" s="17"/>
      <c r="I4372" s="17"/>
    </row>
    <row r="4373" spans="6:9">
      <c r="F4373" s="16"/>
      <c r="G4373" s="17"/>
      <c r="H4373" s="17"/>
      <c r="I4373" s="17"/>
    </row>
    <row r="4374" spans="6:9">
      <c r="F4374" s="16"/>
      <c r="G4374" s="17"/>
      <c r="H4374" s="17"/>
      <c r="I4374" s="17"/>
    </row>
    <row r="4375" spans="6:9">
      <c r="F4375" s="16"/>
      <c r="G4375" s="17"/>
      <c r="H4375" s="17"/>
      <c r="I4375" s="17"/>
    </row>
    <row r="4376" spans="6:9">
      <c r="F4376" s="16"/>
      <c r="G4376" s="17"/>
      <c r="H4376" s="17"/>
      <c r="I4376" s="17"/>
    </row>
    <row r="4377" spans="6:9">
      <c r="F4377" s="16"/>
      <c r="G4377" s="17"/>
      <c r="H4377" s="17"/>
      <c r="I4377" s="17"/>
    </row>
    <row r="4378" spans="6:9">
      <c r="F4378" s="16"/>
      <c r="G4378" s="17"/>
      <c r="H4378" s="17"/>
      <c r="I4378" s="17"/>
    </row>
    <row r="4379" spans="6:9">
      <c r="F4379" s="16"/>
      <c r="G4379" s="17"/>
      <c r="H4379" s="17"/>
      <c r="I4379" s="17"/>
    </row>
    <row r="4380" spans="6:9">
      <c r="F4380" s="16"/>
      <c r="G4380" s="17"/>
      <c r="H4380" s="17"/>
      <c r="I4380" s="17"/>
    </row>
    <row r="4381" spans="6:9">
      <c r="F4381" s="16"/>
      <c r="G4381" s="17"/>
      <c r="H4381" s="17"/>
      <c r="I4381" s="17"/>
    </row>
    <row r="4382" spans="6:9">
      <c r="F4382" s="16"/>
      <c r="G4382" s="17"/>
      <c r="H4382" s="17"/>
      <c r="I4382" s="17"/>
    </row>
    <row r="4383" spans="6:9">
      <c r="F4383" s="16"/>
      <c r="G4383" s="17"/>
      <c r="H4383" s="17"/>
      <c r="I4383" s="17"/>
    </row>
    <row r="4384" spans="6:9">
      <c r="F4384" s="16"/>
      <c r="G4384" s="17"/>
      <c r="H4384" s="17"/>
      <c r="I4384" s="17"/>
    </row>
    <row r="4385" spans="6:9">
      <c r="F4385" s="16"/>
      <c r="G4385" s="17"/>
      <c r="H4385" s="17"/>
      <c r="I4385" s="17"/>
    </row>
    <row r="4386" spans="6:9">
      <c r="F4386" s="16"/>
      <c r="G4386" s="17"/>
      <c r="H4386" s="17"/>
      <c r="I4386" s="17"/>
    </row>
    <row r="4387" spans="6:9">
      <c r="F4387" s="16"/>
      <c r="G4387" s="17"/>
      <c r="H4387" s="17"/>
      <c r="I4387" s="17"/>
    </row>
    <row r="4388" spans="6:9">
      <c r="F4388" s="16"/>
      <c r="G4388" s="17"/>
      <c r="H4388" s="17"/>
      <c r="I4388" s="17"/>
    </row>
    <row r="4389" spans="6:9">
      <c r="F4389" s="16"/>
      <c r="G4389" s="17"/>
      <c r="H4389" s="17"/>
      <c r="I4389" s="17"/>
    </row>
    <row r="4390" spans="6:9">
      <c r="F4390" s="16"/>
      <c r="G4390" s="17"/>
      <c r="H4390" s="17"/>
      <c r="I4390" s="17"/>
    </row>
    <row r="4391" spans="6:9">
      <c r="F4391" s="16"/>
      <c r="G4391" s="17"/>
      <c r="H4391" s="17"/>
      <c r="I4391" s="17"/>
    </row>
    <row r="4392" spans="6:9">
      <c r="F4392" s="16"/>
      <c r="G4392" s="17"/>
      <c r="H4392" s="17"/>
      <c r="I4392" s="17"/>
    </row>
    <row r="4393" spans="6:9">
      <c r="F4393" s="16"/>
      <c r="G4393" s="17"/>
      <c r="H4393" s="17"/>
      <c r="I4393" s="17"/>
    </row>
    <row r="4394" spans="6:9">
      <c r="F4394" s="16"/>
      <c r="G4394" s="17"/>
      <c r="H4394" s="17"/>
      <c r="I4394" s="17"/>
    </row>
    <row r="4395" spans="6:9">
      <c r="F4395" s="16"/>
      <c r="G4395" s="17"/>
      <c r="H4395" s="17"/>
      <c r="I4395" s="17"/>
    </row>
    <row r="4396" spans="6:9">
      <c r="F4396" s="16"/>
      <c r="G4396" s="17"/>
      <c r="H4396" s="17"/>
      <c r="I4396" s="17"/>
    </row>
    <row r="4397" spans="6:9">
      <c r="F4397" s="16"/>
      <c r="G4397" s="17"/>
      <c r="H4397" s="17"/>
      <c r="I4397" s="17"/>
    </row>
    <row r="4398" spans="6:9">
      <c r="F4398" s="16"/>
      <c r="G4398" s="17"/>
      <c r="H4398" s="17"/>
      <c r="I4398" s="17"/>
    </row>
    <row r="4399" spans="6:9">
      <c r="F4399" s="16"/>
      <c r="G4399" s="17"/>
      <c r="H4399" s="17"/>
      <c r="I4399" s="17"/>
    </row>
    <row r="4400" spans="6:9">
      <c r="F4400" s="16"/>
      <c r="G4400" s="17"/>
      <c r="H4400" s="17"/>
      <c r="I4400" s="17"/>
    </row>
    <row r="4401" spans="6:9">
      <c r="F4401" s="16"/>
      <c r="G4401" s="17"/>
      <c r="H4401" s="17"/>
      <c r="I4401" s="17"/>
    </row>
    <row r="4402" spans="6:9">
      <c r="F4402" s="16"/>
      <c r="G4402" s="17"/>
      <c r="H4402" s="17"/>
      <c r="I4402" s="17"/>
    </row>
    <row r="4403" spans="6:9">
      <c r="F4403" s="16"/>
      <c r="G4403" s="17"/>
      <c r="H4403" s="17"/>
      <c r="I4403" s="17"/>
    </row>
    <row r="4404" spans="6:9">
      <c r="F4404" s="16"/>
      <c r="G4404" s="17"/>
      <c r="H4404" s="17"/>
      <c r="I4404" s="17"/>
    </row>
    <row r="4405" spans="6:9">
      <c r="F4405" s="16"/>
      <c r="G4405" s="17"/>
      <c r="H4405" s="17"/>
      <c r="I4405" s="17"/>
    </row>
    <row r="4406" spans="6:9">
      <c r="F4406" s="16"/>
      <c r="G4406" s="17"/>
      <c r="H4406" s="17"/>
      <c r="I4406" s="17"/>
    </row>
    <row r="4407" spans="6:9">
      <c r="F4407" s="16"/>
      <c r="G4407" s="17"/>
      <c r="H4407" s="17"/>
      <c r="I4407" s="17"/>
    </row>
    <row r="4408" spans="6:9">
      <c r="F4408" s="16"/>
      <c r="G4408" s="17"/>
      <c r="H4408" s="17"/>
      <c r="I4408" s="17"/>
    </row>
    <row r="4409" spans="6:9">
      <c r="F4409" s="16"/>
      <c r="G4409" s="17"/>
      <c r="H4409" s="17"/>
      <c r="I4409" s="17"/>
    </row>
    <row r="4410" spans="6:9">
      <c r="F4410" s="16"/>
      <c r="G4410" s="17"/>
      <c r="H4410" s="17"/>
      <c r="I4410" s="17"/>
    </row>
    <row r="4411" spans="6:9">
      <c r="F4411" s="16"/>
      <c r="G4411" s="17"/>
      <c r="H4411" s="17"/>
      <c r="I4411" s="17"/>
    </row>
    <row r="4412" spans="6:9">
      <c r="F4412" s="16"/>
      <c r="G4412" s="17"/>
      <c r="H4412" s="17"/>
      <c r="I4412" s="17"/>
    </row>
    <row r="4413" spans="6:9">
      <c r="F4413" s="16"/>
      <c r="G4413" s="17"/>
      <c r="H4413" s="17"/>
      <c r="I4413" s="17"/>
    </row>
    <row r="4414" spans="6:9">
      <c r="F4414" s="16"/>
      <c r="G4414" s="17"/>
      <c r="H4414" s="17"/>
      <c r="I4414" s="17"/>
    </row>
    <row r="4415" spans="6:9">
      <c r="F4415" s="16"/>
      <c r="G4415" s="17"/>
      <c r="H4415" s="17"/>
      <c r="I4415" s="17"/>
    </row>
    <row r="4416" spans="6:9">
      <c r="F4416" s="16"/>
      <c r="G4416" s="17"/>
      <c r="H4416" s="17"/>
      <c r="I4416" s="17"/>
    </row>
    <row r="4417" spans="6:9">
      <c r="F4417" s="16"/>
      <c r="G4417" s="17"/>
      <c r="H4417" s="17"/>
      <c r="I4417" s="17"/>
    </row>
    <row r="4418" spans="6:9">
      <c r="F4418" s="16"/>
      <c r="G4418" s="17"/>
      <c r="H4418" s="17"/>
      <c r="I4418" s="17"/>
    </row>
    <row r="4419" spans="6:9">
      <c r="F4419" s="16"/>
      <c r="G4419" s="17"/>
      <c r="H4419" s="17"/>
      <c r="I4419" s="17"/>
    </row>
    <row r="4420" spans="6:9">
      <c r="F4420" s="16"/>
      <c r="G4420" s="17"/>
      <c r="H4420" s="17"/>
      <c r="I4420" s="17"/>
    </row>
    <row r="4421" spans="6:9">
      <c r="F4421" s="16"/>
      <c r="G4421" s="17"/>
      <c r="H4421" s="17"/>
      <c r="I4421" s="17"/>
    </row>
    <row r="4422" spans="6:9">
      <c r="F4422" s="16"/>
      <c r="G4422" s="17"/>
      <c r="H4422" s="17"/>
      <c r="I4422" s="17"/>
    </row>
    <row r="4423" spans="6:9">
      <c r="F4423" s="16"/>
      <c r="G4423" s="17"/>
      <c r="H4423" s="17"/>
      <c r="I4423" s="17"/>
    </row>
    <row r="4424" spans="6:9">
      <c r="F4424" s="16"/>
      <c r="G4424" s="17"/>
      <c r="H4424" s="17"/>
      <c r="I4424" s="17"/>
    </row>
    <row r="4425" spans="6:9">
      <c r="F4425" s="16"/>
      <c r="G4425" s="17"/>
      <c r="H4425" s="17"/>
      <c r="I4425" s="17"/>
    </row>
    <row r="4426" spans="6:9">
      <c r="F4426" s="16"/>
      <c r="G4426" s="17"/>
      <c r="H4426" s="17"/>
      <c r="I4426" s="17"/>
    </row>
    <row r="4427" spans="6:9">
      <c r="F4427" s="16"/>
      <c r="G4427" s="17"/>
      <c r="H4427" s="17"/>
      <c r="I4427" s="17"/>
    </row>
    <row r="4428" spans="6:9">
      <c r="F4428" s="16"/>
      <c r="G4428" s="17"/>
      <c r="H4428" s="17"/>
      <c r="I4428" s="17"/>
    </row>
    <row r="4429" spans="6:9">
      <c r="F4429" s="16"/>
      <c r="G4429" s="17"/>
      <c r="H4429" s="17"/>
      <c r="I4429" s="17"/>
    </row>
    <row r="4430" spans="6:9">
      <c r="F4430" s="16"/>
      <c r="G4430" s="17"/>
      <c r="H4430" s="17"/>
      <c r="I4430" s="17"/>
    </row>
    <row r="4431" spans="6:9">
      <c r="F4431" s="16"/>
      <c r="G4431" s="17"/>
      <c r="H4431" s="17"/>
      <c r="I4431" s="17"/>
    </row>
    <row r="4432" spans="6:9">
      <c r="F4432" s="16"/>
      <c r="G4432" s="17"/>
      <c r="H4432" s="17"/>
      <c r="I4432" s="17"/>
    </row>
    <row r="4433" spans="6:9">
      <c r="F4433" s="16"/>
      <c r="G4433" s="17"/>
      <c r="H4433" s="17"/>
      <c r="I4433" s="17"/>
    </row>
    <row r="4434" spans="6:9">
      <c r="F4434" s="16"/>
      <c r="G4434" s="17"/>
      <c r="H4434" s="17"/>
      <c r="I4434" s="17"/>
    </row>
    <row r="4435" spans="6:9">
      <c r="F4435" s="16"/>
      <c r="G4435" s="17"/>
      <c r="H4435" s="17"/>
      <c r="I4435" s="17"/>
    </row>
    <row r="4436" spans="6:9">
      <c r="F4436" s="16"/>
      <c r="G4436" s="17"/>
      <c r="H4436" s="17"/>
      <c r="I4436" s="17"/>
    </row>
    <row r="4437" spans="6:9">
      <c r="F4437" s="16"/>
      <c r="G4437" s="17"/>
      <c r="H4437" s="17"/>
      <c r="I4437" s="17"/>
    </row>
    <row r="4438" spans="6:9">
      <c r="F4438" s="16"/>
      <c r="G4438" s="17"/>
      <c r="H4438" s="17"/>
      <c r="I4438" s="17"/>
    </row>
    <row r="4439" spans="6:9">
      <c r="F4439" s="16"/>
      <c r="G4439" s="17"/>
      <c r="H4439" s="17"/>
      <c r="I4439" s="17"/>
    </row>
    <row r="4440" spans="6:9">
      <c r="F4440" s="16"/>
      <c r="G4440" s="17"/>
      <c r="H4440" s="17"/>
      <c r="I4440" s="17"/>
    </row>
    <row r="4441" spans="6:9">
      <c r="F4441" s="16"/>
      <c r="G4441" s="17"/>
      <c r="H4441" s="17"/>
      <c r="I4441" s="17"/>
    </row>
    <row r="4442" spans="6:9">
      <c r="F4442" s="16"/>
      <c r="G4442" s="17"/>
      <c r="H4442" s="17"/>
      <c r="I4442" s="17"/>
    </row>
    <row r="4443" spans="6:9">
      <c r="F4443" s="16"/>
      <c r="G4443" s="17"/>
      <c r="H4443" s="17"/>
      <c r="I4443" s="17"/>
    </row>
    <row r="4444" spans="6:9">
      <c r="F4444" s="16"/>
      <c r="G4444" s="17"/>
      <c r="H4444" s="17"/>
      <c r="I4444" s="17"/>
    </row>
    <row r="4445" spans="6:9">
      <c r="F4445" s="16"/>
      <c r="G4445" s="17"/>
      <c r="H4445" s="17"/>
      <c r="I4445" s="17"/>
    </row>
    <row r="4446" spans="6:9">
      <c r="F4446" s="16"/>
      <c r="G4446" s="17"/>
      <c r="H4446" s="17"/>
      <c r="I4446" s="17"/>
    </row>
    <row r="4447" spans="6:9">
      <c r="F4447" s="16"/>
      <c r="G4447" s="17"/>
      <c r="H4447" s="17"/>
      <c r="I4447" s="17"/>
    </row>
    <row r="4448" spans="6:9">
      <c r="F4448" s="16"/>
      <c r="G4448" s="17"/>
      <c r="H4448" s="17"/>
      <c r="I4448" s="17"/>
    </row>
    <row r="4449" spans="6:9">
      <c r="F4449" s="16"/>
      <c r="G4449" s="17"/>
      <c r="H4449" s="17"/>
      <c r="I4449" s="17"/>
    </row>
    <row r="4450" spans="6:9">
      <c r="F4450" s="16"/>
      <c r="G4450" s="17"/>
      <c r="H4450" s="17"/>
      <c r="I4450" s="17"/>
    </row>
    <row r="4451" spans="6:9">
      <c r="F4451" s="16"/>
      <c r="G4451" s="17"/>
      <c r="H4451" s="17"/>
      <c r="I4451" s="17"/>
    </row>
    <row r="4452" spans="6:9">
      <c r="F4452" s="16"/>
      <c r="G4452" s="17"/>
      <c r="H4452" s="17"/>
      <c r="I4452" s="17"/>
    </row>
    <row r="4453" spans="6:9">
      <c r="F4453" s="16"/>
      <c r="G4453" s="17"/>
      <c r="H4453" s="17"/>
      <c r="I4453" s="17"/>
    </row>
    <row r="4454" spans="6:9">
      <c r="F4454" s="16"/>
      <c r="G4454" s="17"/>
      <c r="H4454" s="17"/>
      <c r="I4454" s="17"/>
    </row>
    <row r="4455" spans="6:9">
      <c r="F4455" s="16"/>
      <c r="G4455" s="17"/>
      <c r="H4455" s="17"/>
      <c r="I4455" s="17"/>
    </row>
    <row r="4456" spans="6:9">
      <c r="F4456" s="16"/>
      <c r="G4456" s="17"/>
      <c r="H4456" s="17"/>
      <c r="I4456" s="17"/>
    </row>
    <row r="4457" spans="6:9">
      <c r="F4457" s="16"/>
      <c r="G4457" s="17"/>
      <c r="H4457" s="17"/>
      <c r="I4457" s="17"/>
    </row>
    <row r="4458" spans="6:9">
      <c r="F4458" s="16"/>
      <c r="G4458" s="17"/>
      <c r="H4458" s="17"/>
      <c r="I4458" s="17"/>
    </row>
    <row r="4459" spans="6:9">
      <c r="F4459" s="16"/>
      <c r="G4459" s="17"/>
      <c r="H4459" s="17"/>
      <c r="I4459" s="17"/>
    </row>
    <row r="4460" spans="6:9">
      <c r="F4460" s="16"/>
      <c r="G4460" s="17"/>
      <c r="H4460" s="17"/>
      <c r="I4460" s="17"/>
    </row>
    <row r="4461" spans="6:9">
      <c r="F4461" s="16"/>
      <c r="G4461" s="17"/>
      <c r="H4461" s="17"/>
      <c r="I4461" s="17"/>
    </row>
    <row r="4462" spans="6:9">
      <c r="F4462" s="16"/>
      <c r="G4462" s="17"/>
      <c r="H4462" s="17"/>
      <c r="I4462" s="17"/>
    </row>
    <row r="4463" spans="6:9">
      <c r="F4463" s="16"/>
      <c r="G4463" s="17"/>
      <c r="H4463" s="17"/>
      <c r="I4463" s="17"/>
    </row>
    <row r="4464" spans="6:9">
      <c r="F4464" s="16"/>
      <c r="G4464" s="17"/>
      <c r="H4464" s="17"/>
      <c r="I4464" s="17"/>
    </row>
    <row r="4465" spans="6:9">
      <c r="F4465" s="16"/>
      <c r="G4465" s="17"/>
      <c r="H4465" s="17"/>
      <c r="I4465" s="17"/>
    </row>
    <row r="4466" spans="6:9">
      <c r="F4466" s="16"/>
      <c r="G4466" s="17"/>
      <c r="H4466" s="17"/>
      <c r="I4466" s="17"/>
    </row>
    <row r="4467" spans="6:9">
      <c r="F4467" s="16"/>
      <c r="G4467" s="17"/>
      <c r="H4467" s="17"/>
      <c r="I4467" s="17"/>
    </row>
    <row r="4468" spans="6:9">
      <c r="F4468" s="16"/>
      <c r="G4468" s="17"/>
      <c r="H4468" s="17"/>
      <c r="I4468" s="17"/>
    </row>
    <row r="4469" spans="6:9">
      <c r="F4469" s="16"/>
      <c r="G4469" s="17"/>
      <c r="H4469" s="17"/>
      <c r="I4469" s="17"/>
    </row>
    <row r="4470" spans="6:9">
      <c r="F4470" s="16"/>
      <c r="G4470" s="17"/>
      <c r="H4470" s="17"/>
      <c r="I4470" s="17"/>
    </row>
    <row r="4471" spans="6:9">
      <c r="F4471" s="16"/>
      <c r="G4471" s="17"/>
      <c r="H4471" s="17"/>
      <c r="I4471" s="17"/>
    </row>
    <row r="4472" spans="6:9">
      <c r="F4472" s="16"/>
      <c r="G4472" s="17"/>
      <c r="H4472" s="17"/>
      <c r="I4472" s="17"/>
    </row>
    <row r="4473" spans="6:9">
      <c r="F4473" s="16"/>
      <c r="G4473" s="17"/>
      <c r="H4473" s="17"/>
      <c r="I4473" s="17"/>
    </row>
    <row r="4474" spans="6:9">
      <c r="F4474" s="16"/>
      <c r="G4474" s="17"/>
      <c r="H4474" s="17"/>
      <c r="I4474" s="17"/>
    </row>
    <row r="4475" spans="6:9">
      <c r="F4475" s="16"/>
      <c r="G4475" s="17"/>
      <c r="H4475" s="17"/>
      <c r="I4475" s="17"/>
    </row>
    <row r="4476" spans="6:9">
      <c r="F4476" s="16"/>
      <c r="G4476" s="17"/>
      <c r="H4476" s="17"/>
      <c r="I4476" s="17"/>
    </row>
    <row r="4477" spans="6:9">
      <c r="F4477" s="16"/>
      <c r="G4477" s="17"/>
      <c r="H4477" s="17"/>
      <c r="I4477" s="17"/>
    </row>
    <row r="4478" spans="6:9">
      <c r="F4478" s="16"/>
      <c r="G4478" s="17"/>
      <c r="H4478" s="17"/>
      <c r="I4478" s="17"/>
    </row>
    <row r="4479" spans="6:9">
      <c r="F4479" s="16"/>
      <c r="G4479" s="17"/>
      <c r="H4479" s="17"/>
      <c r="I4479" s="17"/>
    </row>
    <row r="4480" spans="6:9">
      <c r="F4480" s="16"/>
      <c r="G4480" s="17"/>
      <c r="H4480" s="17"/>
      <c r="I4480" s="17"/>
    </row>
    <row r="4481" spans="6:9">
      <c r="F4481" s="16"/>
      <c r="G4481" s="17"/>
      <c r="H4481" s="17"/>
      <c r="I4481" s="17"/>
    </row>
    <row r="4482" spans="6:9">
      <c r="F4482" s="16"/>
      <c r="G4482" s="17"/>
      <c r="H4482" s="17"/>
      <c r="I4482" s="17"/>
    </row>
    <row r="4483" spans="6:9">
      <c r="F4483" s="16"/>
      <c r="G4483" s="17"/>
      <c r="H4483" s="17"/>
      <c r="I4483" s="17"/>
    </row>
    <row r="4484" spans="6:9">
      <c r="F4484" s="16"/>
      <c r="G4484" s="17"/>
      <c r="H4484" s="17"/>
      <c r="I4484" s="17"/>
    </row>
    <row r="4485" spans="6:9">
      <c r="F4485" s="16"/>
      <c r="G4485" s="17"/>
      <c r="H4485" s="17"/>
      <c r="I4485" s="17"/>
    </row>
    <row r="4486" spans="6:9">
      <c r="F4486" s="16"/>
      <c r="G4486" s="17"/>
      <c r="H4486" s="17"/>
      <c r="I4486" s="17"/>
    </row>
    <row r="4487" spans="6:9">
      <c r="F4487" s="16"/>
      <c r="G4487" s="17"/>
      <c r="H4487" s="17"/>
      <c r="I4487" s="17"/>
    </row>
    <row r="4488" spans="6:9">
      <c r="F4488" s="16"/>
      <c r="G4488" s="17"/>
      <c r="H4488" s="17"/>
      <c r="I4488" s="17"/>
    </row>
    <row r="4489" spans="6:9">
      <c r="F4489" s="16"/>
      <c r="G4489" s="17"/>
      <c r="H4489" s="17"/>
      <c r="I4489" s="17"/>
    </row>
    <row r="4490" spans="6:9">
      <c r="F4490" s="16"/>
      <c r="G4490" s="17"/>
      <c r="H4490" s="17"/>
      <c r="I4490" s="17"/>
    </row>
    <row r="4491" spans="6:9">
      <c r="F4491" s="16"/>
      <c r="G4491" s="17"/>
      <c r="H4491" s="17"/>
      <c r="I4491" s="17"/>
    </row>
    <row r="4492" spans="6:9">
      <c r="F4492" s="16"/>
      <c r="G4492" s="17"/>
      <c r="H4492" s="17"/>
      <c r="I4492" s="17"/>
    </row>
    <row r="4493" spans="6:9">
      <c r="F4493" s="16"/>
      <c r="G4493" s="17"/>
      <c r="H4493" s="17"/>
      <c r="I4493" s="17"/>
    </row>
    <row r="4494" spans="6:9">
      <c r="F4494" s="16"/>
      <c r="G4494" s="17"/>
      <c r="H4494" s="17"/>
      <c r="I4494" s="17"/>
    </row>
    <row r="4495" spans="6:9">
      <c r="F4495" s="16"/>
      <c r="G4495" s="17"/>
      <c r="H4495" s="17"/>
      <c r="I4495" s="17"/>
    </row>
    <row r="4496" spans="6:9">
      <c r="F4496" s="16"/>
      <c r="G4496" s="17"/>
      <c r="H4496" s="17"/>
      <c r="I4496" s="17"/>
    </row>
    <row r="4497" spans="6:9">
      <c r="F4497" s="16"/>
      <c r="G4497" s="17"/>
      <c r="H4497" s="17"/>
      <c r="I4497" s="17"/>
    </row>
    <row r="4498" spans="6:9">
      <c r="F4498" s="16"/>
      <c r="G4498" s="17"/>
      <c r="H4498" s="17"/>
      <c r="I4498" s="17"/>
    </row>
    <row r="4499" spans="6:9">
      <c r="F4499" s="16"/>
      <c r="G4499" s="17"/>
      <c r="H4499" s="17"/>
      <c r="I4499" s="17"/>
    </row>
    <row r="4500" spans="6:9">
      <c r="F4500" s="16"/>
      <c r="G4500" s="17"/>
      <c r="H4500" s="17"/>
      <c r="I4500" s="17"/>
    </row>
    <row r="4501" spans="6:9">
      <c r="F4501" s="16"/>
      <c r="G4501" s="17"/>
      <c r="H4501" s="17"/>
      <c r="I4501" s="17"/>
    </row>
    <row r="4502" spans="6:9">
      <c r="F4502" s="16"/>
      <c r="G4502" s="17"/>
      <c r="H4502" s="17"/>
      <c r="I4502" s="17"/>
    </row>
    <row r="4503" spans="6:9">
      <c r="F4503" s="16"/>
      <c r="G4503" s="17"/>
      <c r="H4503" s="17"/>
      <c r="I4503" s="17"/>
    </row>
    <row r="4504" spans="6:9">
      <c r="F4504" s="16"/>
      <c r="G4504" s="17"/>
      <c r="H4504" s="17"/>
      <c r="I4504" s="17"/>
    </row>
    <row r="4505" spans="6:9">
      <c r="F4505" s="16"/>
      <c r="G4505" s="17"/>
      <c r="H4505" s="17"/>
      <c r="I4505" s="17"/>
    </row>
    <row r="4506" spans="6:9">
      <c r="F4506" s="16"/>
      <c r="G4506" s="17"/>
      <c r="H4506" s="17"/>
      <c r="I4506" s="17"/>
    </row>
    <row r="4507" spans="6:9">
      <c r="F4507" s="16"/>
      <c r="G4507" s="17"/>
      <c r="H4507" s="17"/>
      <c r="I4507" s="17"/>
    </row>
    <row r="4508" spans="6:9">
      <c r="F4508" s="16"/>
      <c r="G4508" s="17"/>
      <c r="H4508" s="17"/>
      <c r="I4508" s="17"/>
    </row>
    <row r="4509" spans="6:9">
      <c r="F4509" s="16"/>
      <c r="G4509" s="17"/>
      <c r="H4509" s="17"/>
      <c r="I4509" s="17"/>
    </row>
    <row r="4510" spans="6:9">
      <c r="F4510" s="16"/>
      <c r="G4510" s="17"/>
      <c r="H4510" s="17"/>
      <c r="I4510" s="17"/>
    </row>
    <row r="4511" spans="6:9">
      <c r="F4511" s="16"/>
      <c r="G4511" s="17"/>
      <c r="H4511" s="17"/>
      <c r="I4511" s="17"/>
    </row>
    <row r="4512" spans="6:9">
      <c r="F4512" s="16"/>
      <c r="G4512" s="17"/>
      <c r="H4512" s="17"/>
      <c r="I4512" s="17"/>
    </row>
    <row r="4513" spans="6:9">
      <c r="F4513" s="16"/>
      <c r="G4513" s="17"/>
      <c r="H4513" s="17"/>
      <c r="I4513" s="17"/>
    </row>
    <row r="4514" spans="6:9">
      <c r="F4514" s="16"/>
      <c r="G4514" s="17"/>
      <c r="H4514" s="17"/>
      <c r="I4514" s="17"/>
    </row>
    <row r="4515" spans="6:9">
      <c r="F4515" s="16"/>
      <c r="G4515" s="17"/>
      <c r="H4515" s="17"/>
      <c r="I4515" s="17"/>
    </row>
    <row r="4516" spans="6:9">
      <c r="F4516" s="16"/>
      <c r="G4516" s="17"/>
      <c r="H4516" s="17"/>
      <c r="I4516" s="17"/>
    </row>
    <row r="4517" spans="6:9">
      <c r="F4517" s="16"/>
      <c r="G4517" s="17"/>
      <c r="H4517" s="17"/>
      <c r="I4517" s="17"/>
    </row>
    <row r="4518" spans="6:9">
      <c r="F4518" s="16"/>
      <c r="G4518" s="17"/>
      <c r="H4518" s="17"/>
      <c r="I4518" s="17"/>
    </row>
    <row r="4519" spans="6:9">
      <c r="F4519" s="16"/>
      <c r="G4519" s="17"/>
      <c r="H4519" s="17"/>
      <c r="I4519" s="17"/>
    </row>
    <row r="4520" spans="6:9">
      <c r="F4520" s="16"/>
      <c r="G4520" s="17"/>
      <c r="H4520" s="17"/>
      <c r="I4520" s="17"/>
    </row>
    <row r="4521" spans="6:9">
      <c r="F4521" s="16"/>
      <c r="G4521" s="17"/>
      <c r="H4521" s="17"/>
      <c r="I4521" s="17"/>
    </row>
    <row r="4522" spans="6:9">
      <c r="F4522" s="16"/>
      <c r="G4522" s="17"/>
      <c r="H4522" s="17"/>
      <c r="I4522" s="17"/>
    </row>
    <row r="4523" spans="6:9">
      <c r="F4523" s="16"/>
      <c r="G4523" s="17"/>
      <c r="H4523" s="17"/>
      <c r="I4523" s="17"/>
    </row>
    <row r="4524" spans="6:9">
      <c r="F4524" s="16"/>
      <c r="G4524" s="17"/>
      <c r="H4524" s="17"/>
      <c r="I4524" s="17"/>
    </row>
    <row r="4525" spans="6:9">
      <c r="F4525" s="16"/>
      <c r="G4525" s="17"/>
      <c r="H4525" s="17"/>
      <c r="I4525" s="17"/>
    </row>
    <row r="4526" spans="6:9">
      <c r="F4526" s="16"/>
      <c r="G4526" s="17"/>
      <c r="H4526" s="17"/>
      <c r="I4526" s="17"/>
    </row>
    <row r="4527" spans="6:9">
      <c r="F4527" s="16"/>
      <c r="G4527" s="17"/>
      <c r="H4527" s="17"/>
      <c r="I4527" s="17"/>
    </row>
    <row r="4528" spans="6:9">
      <c r="F4528" s="16"/>
      <c r="G4528" s="17"/>
      <c r="H4528" s="17"/>
      <c r="I4528" s="17"/>
    </row>
    <row r="4529" spans="6:9">
      <c r="F4529" s="16"/>
      <c r="G4529" s="17"/>
      <c r="H4529" s="17"/>
      <c r="I4529" s="17"/>
    </row>
    <row r="4530" spans="6:9">
      <c r="F4530" s="16"/>
      <c r="G4530" s="17"/>
      <c r="H4530" s="17"/>
      <c r="I4530" s="17"/>
    </row>
    <row r="4531" spans="6:9">
      <c r="F4531" s="16"/>
      <c r="G4531" s="17"/>
      <c r="H4531" s="17"/>
      <c r="I4531" s="17"/>
    </row>
    <row r="4532" spans="6:9">
      <c r="F4532" s="16"/>
      <c r="G4532" s="17"/>
      <c r="H4532" s="17"/>
      <c r="I4532" s="17"/>
    </row>
    <row r="4533" spans="6:9">
      <c r="F4533" s="16"/>
      <c r="G4533" s="17"/>
      <c r="H4533" s="17"/>
      <c r="I4533" s="17"/>
    </row>
    <row r="4534" spans="6:9">
      <c r="F4534" s="16"/>
      <c r="G4534" s="17"/>
      <c r="H4534" s="17"/>
      <c r="I4534" s="17"/>
    </row>
    <row r="4535" spans="6:9">
      <c r="F4535" s="16"/>
      <c r="G4535" s="17"/>
      <c r="H4535" s="17"/>
      <c r="I4535" s="17"/>
    </row>
    <row r="4536" spans="6:9">
      <c r="F4536" s="16"/>
      <c r="G4536" s="17"/>
      <c r="H4536" s="17"/>
      <c r="I4536" s="17"/>
    </row>
    <row r="4537" spans="6:9">
      <c r="F4537" s="16"/>
      <c r="G4537" s="17"/>
      <c r="H4537" s="17"/>
      <c r="I4537" s="17"/>
    </row>
    <row r="4538" spans="6:9">
      <c r="F4538" s="16"/>
      <c r="G4538" s="17"/>
      <c r="H4538" s="17"/>
      <c r="I4538" s="17"/>
    </row>
    <row r="4539" spans="6:9">
      <c r="F4539" s="16"/>
      <c r="G4539" s="17"/>
      <c r="H4539" s="17"/>
      <c r="I4539" s="17"/>
    </row>
    <row r="4540" spans="6:9">
      <c r="F4540" s="16"/>
      <c r="G4540" s="17"/>
      <c r="H4540" s="17"/>
      <c r="I4540" s="17"/>
    </row>
    <row r="4541" spans="6:9">
      <c r="F4541" s="16"/>
      <c r="G4541" s="17"/>
      <c r="H4541" s="17"/>
      <c r="I4541" s="17"/>
    </row>
    <row r="4542" spans="6:9">
      <c r="F4542" s="16"/>
      <c r="G4542" s="17"/>
      <c r="H4542" s="17"/>
      <c r="I4542" s="17"/>
    </row>
    <row r="4543" spans="6:9">
      <c r="F4543" s="16"/>
      <c r="G4543" s="17"/>
      <c r="H4543" s="17"/>
      <c r="I4543" s="17"/>
    </row>
    <row r="4544" spans="6:9">
      <c r="F4544" s="16"/>
      <c r="G4544" s="17"/>
      <c r="H4544" s="17"/>
      <c r="I4544" s="17"/>
    </row>
    <row r="4545" spans="6:9">
      <c r="F4545" s="16"/>
      <c r="G4545" s="17"/>
      <c r="H4545" s="17"/>
      <c r="I4545" s="17"/>
    </row>
    <row r="4546" spans="6:9">
      <c r="F4546" s="16"/>
      <c r="G4546" s="17"/>
      <c r="H4546" s="17"/>
      <c r="I4546" s="17"/>
    </row>
    <row r="4547" spans="6:9">
      <c r="F4547" s="16"/>
      <c r="G4547" s="17"/>
      <c r="H4547" s="17"/>
      <c r="I4547" s="17"/>
    </row>
    <row r="4548" spans="6:9">
      <c r="F4548" s="16"/>
      <c r="G4548" s="17"/>
      <c r="H4548" s="17"/>
      <c r="I4548" s="17"/>
    </row>
    <row r="4549" spans="6:9">
      <c r="F4549" s="16"/>
      <c r="G4549" s="17"/>
      <c r="H4549" s="17"/>
      <c r="I4549" s="17"/>
    </row>
    <row r="4550" spans="6:9">
      <c r="F4550" s="16"/>
      <c r="G4550" s="17"/>
      <c r="H4550" s="17"/>
      <c r="I4550" s="17"/>
    </row>
    <row r="4551" spans="6:9">
      <c r="F4551" s="16"/>
      <c r="G4551" s="17"/>
      <c r="H4551" s="17"/>
      <c r="I4551" s="17"/>
    </row>
    <row r="4552" spans="6:9">
      <c r="F4552" s="16"/>
      <c r="G4552" s="17"/>
      <c r="H4552" s="17"/>
      <c r="I4552" s="17"/>
    </row>
    <row r="4553" spans="6:9">
      <c r="F4553" s="16"/>
      <c r="G4553" s="17"/>
      <c r="H4553" s="17"/>
      <c r="I4553" s="17"/>
    </row>
    <row r="4554" spans="6:9">
      <c r="F4554" s="16"/>
      <c r="G4554" s="17"/>
      <c r="H4554" s="17"/>
      <c r="I4554" s="17"/>
    </row>
    <row r="4555" spans="6:9">
      <c r="F4555" s="16"/>
      <c r="G4555" s="17"/>
      <c r="H4555" s="17"/>
      <c r="I4555" s="17"/>
    </row>
    <row r="4556" spans="6:9">
      <c r="F4556" s="16"/>
      <c r="G4556" s="17"/>
      <c r="H4556" s="17"/>
      <c r="I4556" s="17"/>
    </row>
    <row r="4557" spans="6:9">
      <c r="F4557" s="16"/>
      <c r="G4557" s="17"/>
      <c r="H4557" s="17"/>
      <c r="I4557" s="17"/>
    </row>
    <row r="4558" spans="6:9">
      <c r="F4558" s="16"/>
      <c r="G4558" s="17"/>
      <c r="H4558" s="17"/>
      <c r="I4558" s="17"/>
    </row>
    <row r="4559" spans="6:9">
      <c r="F4559" s="16"/>
      <c r="G4559" s="17"/>
      <c r="H4559" s="17"/>
      <c r="I4559" s="17"/>
    </row>
    <row r="4560" spans="6:9">
      <c r="F4560" s="16"/>
      <c r="G4560" s="17"/>
      <c r="H4560" s="17"/>
      <c r="I4560" s="17"/>
    </row>
    <row r="4561" spans="6:9">
      <c r="F4561" s="16"/>
      <c r="G4561" s="17"/>
      <c r="H4561" s="17"/>
      <c r="I4561" s="17"/>
    </row>
    <row r="4562" spans="6:9">
      <c r="F4562" s="16"/>
      <c r="G4562" s="17"/>
      <c r="H4562" s="17"/>
      <c r="I4562" s="17"/>
    </row>
    <row r="4563" spans="6:9">
      <c r="F4563" s="16"/>
      <c r="G4563" s="17"/>
      <c r="H4563" s="17"/>
      <c r="I4563" s="17"/>
    </row>
    <row r="4564" spans="6:9">
      <c r="F4564" s="16"/>
      <c r="G4564" s="17"/>
      <c r="H4564" s="17"/>
      <c r="I4564" s="17"/>
    </row>
    <row r="4565" spans="6:9">
      <c r="F4565" s="16"/>
      <c r="G4565" s="17"/>
      <c r="H4565" s="17"/>
      <c r="I4565" s="17"/>
    </row>
    <row r="4566" spans="6:9">
      <c r="F4566" s="16"/>
      <c r="G4566" s="17"/>
      <c r="H4566" s="17"/>
      <c r="I4566" s="17"/>
    </row>
    <row r="4567" spans="6:9">
      <c r="F4567" s="16"/>
      <c r="G4567" s="17"/>
      <c r="H4567" s="17"/>
      <c r="I4567" s="17"/>
    </row>
    <row r="4568" spans="6:9">
      <c r="F4568" s="16"/>
      <c r="G4568" s="17"/>
      <c r="H4568" s="17"/>
      <c r="I4568" s="17"/>
    </row>
    <row r="4569" spans="6:9">
      <c r="F4569" s="16"/>
      <c r="G4569" s="17"/>
      <c r="H4569" s="17"/>
      <c r="I4569" s="17"/>
    </row>
    <row r="4570" spans="6:9">
      <c r="F4570" s="16"/>
      <c r="G4570" s="17"/>
      <c r="H4570" s="17"/>
      <c r="I4570" s="17"/>
    </row>
    <row r="4571" spans="6:9">
      <c r="F4571" s="16"/>
      <c r="G4571" s="17"/>
      <c r="H4571" s="17"/>
      <c r="I4571" s="17"/>
    </row>
    <row r="4572" spans="6:9">
      <c r="F4572" s="16"/>
      <c r="G4572" s="17"/>
      <c r="H4572" s="17"/>
      <c r="I4572" s="17"/>
    </row>
    <row r="4573" spans="6:9">
      <c r="F4573" s="16"/>
      <c r="G4573" s="17"/>
      <c r="H4573" s="17"/>
      <c r="I4573" s="17"/>
    </row>
    <row r="4574" spans="6:9">
      <c r="F4574" s="16"/>
      <c r="G4574" s="17"/>
      <c r="H4574" s="17"/>
      <c r="I4574" s="17"/>
    </row>
    <row r="4575" spans="6:9">
      <c r="F4575" s="16"/>
      <c r="G4575" s="17"/>
      <c r="H4575" s="17"/>
      <c r="I4575" s="17"/>
    </row>
    <row r="4576" spans="6:9">
      <c r="F4576" s="16"/>
      <c r="G4576" s="17"/>
      <c r="H4576" s="17"/>
      <c r="I4576" s="17"/>
    </row>
    <row r="4577" spans="6:9">
      <c r="F4577" s="16"/>
      <c r="G4577" s="17"/>
      <c r="H4577" s="17"/>
      <c r="I4577" s="17"/>
    </row>
    <row r="4578" spans="6:9">
      <c r="F4578" s="16"/>
      <c r="G4578" s="17"/>
      <c r="H4578" s="17"/>
      <c r="I4578" s="17"/>
    </row>
    <row r="4579" spans="6:9">
      <c r="F4579" s="16"/>
      <c r="G4579" s="17"/>
      <c r="H4579" s="17"/>
      <c r="I4579" s="17"/>
    </row>
    <row r="4580" spans="6:9">
      <c r="F4580" s="16"/>
      <c r="G4580" s="17"/>
      <c r="H4580" s="17"/>
      <c r="I4580" s="17"/>
    </row>
    <row r="4581" spans="6:9">
      <c r="F4581" s="16"/>
      <c r="G4581" s="17"/>
      <c r="H4581" s="17"/>
      <c r="I4581" s="17"/>
    </row>
    <row r="4582" spans="6:9">
      <c r="F4582" s="16"/>
      <c r="G4582" s="17"/>
      <c r="H4582" s="17"/>
      <c r="I4582" s="17"/>
    </row>
    <row r="4583" spans="6:9">
      <c r="F4583" s="16"/>
      <c r="G4583" s="17"/>
      <c r="H4583" s="17"/>
      <c r="I4583" s="17"/>
    </row>
    <row r="4584" spans="6:9">
      <c r="F4584" s="16"/>
      <c r="G4584" s="17"/>
      <c r="H4584" s="17"/>
      <c r="I4584" s="17"/>
    </row>
    <row r="4585" spans="6:9">
      <c r="F4585" s="16"/>
      <c r="G4585" s="17"/>
      <c r="H4585" s="17"/>
      <c r="I4585" s="17"/>
    </row>
    <row r="4586" spans="6:9">
      <c r="F4586" s="16"/>
      <c r="G4586" s="17"/>
      <c r="H4586" s="17"/>
      <c r="I4586" s="17"/>
    </row>
    <row r="4587" spans="6:9">
      <c r="F4587" s="16"/>
      <c r="G4587" s="17"/>
      <c r="H4587" s="17"/>
      <c r="I4587" s="17"/>
    </row>
    <row r="4588" spans="6:9">
      <c r="F4588" s="16"/>
      <c r="G4588" s="17"/>
      <c r="H4588" s="17"/>
      <c r="I4588" s="17"/>
    </row>
    <row r="4589" spans="6:9">
      <c r="F4589" s="16"/>
      <c r="G4589" s="17"/>
      <c r="H4589" s="17"/>
      <c r="I4589" s="17"/>
    </row>
    <row r="4590" spans="6:9">
      <c r="F4590" s="16"/>
      <c r="G4590" s="17"/>
      <c r="H4590" s="17"/>
      <c r="I4590" s="17"/>
    </row>
    <row r="4591" spans="6:9">
      <c r="F4591" s="16"/>
      <c r="G4591" s="17"/>
      <c r="H4591" s="17"/>
      <c r="I4591" s="17"/>
    </row>
    <row r="4592" spans="6:9">
      <c r="F4592" s="16"/>
      <c r="G4592" s="17"/>
      <c r="H4592" s="17"/>
      <c r="I4592" s="17"/>
    </row>
    <row r="4593" spans="6:9">
      <c r="F4593" s="16"/>
      <c r="G4593" s="17"/>
      <c r="H4593" s="17"/>
      <c r="I4593" s="17"/>
    </row>
    <row r="4594" spans="6:9">
      <c r="F4594" s="16"/>
      <c r="G4594" s="17"/>
      <c r="H4594" s="17"/>
      <c r="I4594" s="17"/>
    </row>
    <row r="4595" spans="6:9">
      <c r="F4595" s="16"/>
      <c r="G4595" s="17"/>
      <c r="H4595" s="17"/>
      <c r="I4595" s="17"/>
    </row>
    <row r="4596" spans="6:9">
      <c r="F4596" s="16"/>
      <c r="G4596" s="17"/>
      <c r="H4596" s="17"/>
      <c r="I4596" s="17"/>
    </row>
    <row r="4597" spans="6:9">
      <c r="F4597" s="16"/>
      <c r="G4597" s="17"/>
      <c r="H4597" s="17"/>
      <c r="I4597" s="17"/>
    </row>
    <row r="4598" spans="6:9">
      <c r="F4598" s="16"/>
      <c r="G4598" s="17"/>
      <c r="H4598" s="17"/>
      <c r="I4598" s="17"/>
    </row>
    <row r="4599" spans="6:9">
      <c r="F4599" s="16"/>
      <c r="G4599" s="17"/>
      <c r="H4599" s="17"/>
      <c r="I4599" s="17"/>
    </row>
    <row r="4600" spans="6:9">
      <c r="F4600" s="16"/>
      <c r="G4600" s="17"/>
      <c r="H4600" s="17"/>
      <c r="I4600" s="17"/>
    </row>
    <row r="4601" spans="6:9">
      <c r="F4601" s="16"/>
      <c r="G4601" s="17"/>
      <c r="H4601" s="17"/>
      <c r="I4601" s="17"/>
    </row>
    <row r="4602" spans="6:9">
      <c r="F4602" s="16"/>
      <c r="G4602" s="17"/>
      <c r="H4602" s="17"/>
      <c r="I4602" s="17"/>
    </row>
    <row r="4603" spans="6:9">
      <c r="F4603" s="16"/>
      <c r="G4603" s="17"/>
      <c r="H4603" s="17"/>
      <c r="I4603" s="17"/>
    </row>
    <row r="4604" spans="6:9">
      <c r="F4604" s="16"/>
      <c r="G4604" s="17"/>
      <c r="H4604" s="17"/>
      <c r="I4604" s="17"/>
    </row>
    <row r="4605" spans="6:9">
      <c r="F4605" s="16"/>
      <c r="G4605" s="17"/>
      <c r="H4605" s="17"/>
      <c r="I4605" s="17"/>
    </row>
    <row r="4606" spans="6:9">
      <c r="F4606" s="16"/>
      <c r="G4606" s="17"/>
      <c r="H4606" s="17"/>
      <c r="I4606" s="17"/>
    </row>
    <row r="4607" spans="6:9">
      <c r="F4607" s="16"/>
      <c r="G4607" s="17"/>
      <c r="H4607" s="17"/>
      <c r="I4607" s="17"/>
    </row>
    <row r="4608" spans="6:9">
      <c r="F4608" s="16"/>
      <c r="G4608" s="17"/>
      <c r="H4608" s="17"/>
      <c r="I4608" s="17"/>
    </row>
    <row r="4609" spans="6:9">
      <c r="F4609" s="16"/>
      <c r="G4609" s="17"/>
      <c r="H4609" s="17"/>
      <c r="I4609" s="17"/>
    </row>
    <row r="4610" spans="6:9">
      <c r="F4610" s="16"/>
      <c r="G4610" s="17"/>
      <c r="H4610" s="17"/>
      <c r="I4610" s="17"/>
    </row>
    <row r="4611" spans="6:9">
      <c r="F4611" s="16"/>
      <c r="G4611" s="17"/>
      <c r="H4611" s="17"/>
      <c r="I4611" s="17"/>
    </row>
    <row r="4612" spans="6:9">
      <c r="F4612" s="16"/>
      <c r="G4612" s="17"/>
      <c r="H4612" s="17"/>
      <c r="I4612" s="17"/>
    </row>
    <row r="4613" spans="6:9">
      <c r="F4613" s="16"/>
      <c r="G4613" s="17"/>
      <c r="H4613" s="17"/>
      <c r="I4613" s="17"/>
    </row>
    <row r="4614" spans="6:9">
      <c r="F4614" s="16"/>
      <c r="G4614" s="17"/>
      <c r="H4614" s="17"/>
      <c r="I4614" s="17"/>
    </row>
    <row r="4615" spans="6:9">
      <c r="F4615" s="16"/>
      <c r="G4615" s="17"/>
      <c r="H4615" s="17"/>
      <c r="I4615" s="17"/>
    </row>
    <row r="4616" spans="6:9">
      <c r="F4616" s="16"/>
      <c r="G4616" s="17"/>
      <c r="H4616" s="17"/>
      <c r="I4616" s="17"/>
    </row>
    <row r="4617" spans="6:9">
      <c r="F4617" s="16"/>
      <c r="G4617" s="17"/>
      <c r="H4617" s="17"/>
      <c r="I4617" s="17"/>
    </row>
    <row r="4618" spans="6:9">
      <c r="F4618" s="16"/>
      <c r="G4618" s="17"/>
      <c r="H4618" s="17"/>
      <c r="I4618" s="17"/>
    </row>
    <row r="4619" spans="6:9">
      <c r="F4619" s="16"/>
      <c r="G4619" s="17"/>
      <c r="H4619" s="17"/>
      <c r="I4619" s="17"/>
    </row>
    <row r="4620" spans="6:9">
      <c r="F4620" s="16"/>
      <c r="G4620" s="17"/>
      <c r="H4620" s="17"/>
      <c r="I4620" s="17"/>
    </row>
    <row r="4621" spans="6:9">
      <c r="F4621" s="16"/>
      <c r="G4621" s="17"/>
      <c r="H4621" s="17"/>
      <c r="I4621" s="17"/>
    </row>
    <row r="4622" spans="6:9">
      <c r="F4622" s="16"/>
      <c r="G4622" s="17"/>
      <c r="H4622" s="17"/>
      <c r="I4622" s="17"/>
    </row>
    <row r="4623" spans="6:9">
      <c r="F4623" s="16"/>
      <c r="G4623" s="17"/>
      <c r="H4623" s="17"/>
      <c r="I4623" s="17"/>
    </row>
    <row r="4624" spans="6:9">
      <c r="F4624" s="16"/>
      <c r="G4624" s="17"/>
      <c r="H4624" s="17"/>
      <c r="I4624" s="17"/>
    </row>
    <row r="4625" spans="6:9">
      <c r="F4625" s="16"/>
      <c r="G4625" s="17"/>
      <c r="H4625" s="17"/>
      <c r="I4625" s="17"/>
    </row>
    <row r="4626" spans="6:9">
      <c r="F4626" s="16"/>
      <c r="G4626" s="17"/>
      <c r="H4626" s="17"/>
      <c r="I4626" s="17"/>
    </row>
    <row r="4627" spans="6:9">
      <c r="F4627" s="16"/>
      <c r="G4627" s="17"/>
      <c r="H4627" s="17"/>
      <c r="I4627" s="17"/>
    </row>
    <row r="4628" spans="6:9">
      <c r="F4628" s="16"/>
      <c r="G4628" s="17"/>
      <c r="H4628" s="17"/>
      <c r="I4628" s="17"/>
    </row>
    <row r="4629" spans="6:9">
      <c r="F4629" s="16"/>
      <c r="G4629" s="17"/>
      <c r="H4629" s="17"/>
      <c r="I4629" s="17"/>
    </row>
    <row r="4630" spans="6:9">
      <c r="F4630" s="16"/>
      <c r="G4630" s="17"/>
      <c r="H4630" s="17"/>
      <c r="I4630" s="17"/>
    </row>
    <row r="4631" spans="6:9">
      <c r="F4631" s="16"/>
      <c r="G4631" s="17"/>
      <c r="H4631" s="17"/>
      <c r="I4631" s="17"/>
    </row>
    <row r="4632" spans="6:9">
      <c r="F4632" s="16"/>
      <c r="G4632" s="17"/>
      <c r="H4632" s="17"/>
      <c r="I4632" s="17"/>
    </row>
    <row r="4633" spans="6:9">
      <c r="F4633" s="16"/>
      <c r="G4633" s="17"/>
      <c r="H4633" s="17"/>
      <c r="I4633" s="17"/>
    </row>
    <row r="4634" spans="6:9">
      <c r="F4634" s="16"/>
      <c r="G4634" s="17"/>
      <c r="H4634" s="17"/>
      <c r="I4634" s="17"/>
    </row>
    <row r="4635" spans="6:9">
      <c r="F4635" s="16"/>
      <c r="G4635" s="17"/>
      <c r="H4635" s="17"/>
      <c r="I4635" s="17"/>
    </row>
    <row r="4636" spans="6:9">
      <c r="F4636" s="16"/>
      <c r="G4636" s="17"/>
      <c r="H4636" s="17"/>
      <c r="I4636" s="17"/>
    </row>
    <row r="4637" spans="6:9">
      <c r="F4637" s="16"/>
      <c r="G4637" s="17"/>
      <c r="H4637" s="17"/>
      <c r="I4637" s="17"/>
    </row>
    <row r="4638" spans="6:9">
      <c r="F4638" s="16"/>
      <c r="G4638" s="17"/>
      <c r="H4638" s="17"/>
      <c r="I4638" s="17"/>
    </row>
    <row r="4639" spans="6:9">
      <c r="F4639" s="16"/>
      <c r="G4639" s="17"/>
      <c r="H4639" s="17"/>
      <c r="I4639" s="17"/>
    </row>
    <row r="4640" spans="6:9">
      <c r="F4640" s="16"/>
      <c r="G4640" s="17"/>
      <c r="H4640" s="17"/>
      <c r="I4640" s="17"/>
    </row>
    <row r="4641" spans="6:9">
      <c r="F4641" s="16"/>
      <c r="G4641" s="17"/>
      <c r="H4641" s="17"/>
      <c r="I4641" s="17"/>
    </row>
    <row r="4642" spans="6:9">
      <c r="F4642" s="16"/>
      <c r="G4642" s="17"/>
      <c r="H4642" s="17"/>
      <c r="I4642" s="17"/>
    </row>
    <row r="4643" spans="6:9">
      <c r="F4643" s="16"/>
      <c r="G4643" s="17"/>
      <c r="H4643" s="17"/>
      <c r="I4643" s="17"/>
    </row>
    <row r="4644" spans="6:9">
      <c r="F4644" s="16"/>
      <c r="G4644" s="17"/>
      <c r="H4644" s="17"/>
      <c r="I4644" s="17"/>
    </row>
    <row r="4645" spans="6:9">
      <c r="F4645" s="16"/>
      <c r="G4645" s="17"/>
      <c r="H4645" s="17"/>
      <c r="I4645" s="17"/>
    </row>
    <row r="4646" spans="6:9">
      <c r="F4646" s="16"/>
      <c r="G4646" s="17"/>
      <c r="H4646" s="17"/>
      <c r="I4646" s="17"/>
    </row>
    <row r="4647" spans="6:9">
      <c r="F4647" s="16"/>
      <c r="G4647" s="17"/>
      <c r="H4647" s="17"/>
      <c r="I4647" s="17"/>
    </row>
    <row r="4648" spans="6:9">
      <c r="F4648" s="16"/>
      <c r="G4648" s="17"/>
      <c r="H4648" s="17"/>
      <c r="I4648" s="17"/>
    </row>
    <row r="4649" spans="6:9">
      <c r="F4649" s="16"/>
      <c r="G4649" s="17"/>
      <c r="H4649" s="17"/>
      <c r="I4649" s="17"/>
    </row>
    <row r="4650" spans="6:9">
      <c r="F4650" s="16"/>
      <c r="G4650" s="17"/>
      <c r="H4650" s="17"/>
      <c r="I4650" s="17"/>
    </row>
    <row r="4651" spans="6:9">
      <c r="F4651" s="16"/>
      <c r="G4651" s="17"/>
      <c r="H4651" s="17"/>
      <c r="I4651" s="17"/>
    </row>
    <row r="4652" spans="6:9">
      <c r="F4652" s="16"/>
      <c r="G4652" s="17"/>
      <c r="H4652" s="17"/>
      <c r="I4652" s="17"/>
    </row>
    <row r="4653" spans="6:9">
      <c r="F4653" s="16"/>
      <c r="G4653" s="17"/>
      <c r="H4653" s="17"/>
      <c r="I4653" s="17"/>
    </row>
    <row r="4654" spans="6:9">
      <c r="F4654" s="16"/>
      <c r="G4654" s="17"/>
      <c r="H4654" s="17"/>
      <c r="I4654" s="17"/>
    </row>
    <row r="4655" spans="6:9">
      <c r="F4655" s="16"/>
      <c r="G4655" s="17"/>
      <c r="H4655" s="17"/>
      <c r="I4655" s="17"/>
    </row>
    <row r="4656" spans="6:9">
      <c r="F4656" s="16"/>
      <c r="G4656" s="17"/>
      <c r="H4656" s="17"/>
      <c r="I4656" s="17"/>
    </row>
    <row r="4657" spans="6:9">
      <c r="F4657" s="16"/>
      <c r="G4657" s="17"/>
      <c r="H4657" s="17"/>
      <c r="I4657" s="17"/>
    </row>
    <row r="4658" spans="6:9">
      <c r="F4658" s="16"/>
      <c r="G4658" s="17"/>
      <c r="H4658" s="17"/>
      <c r="I4658" s="17"/>
    </row>
    <row r="4659" spans="6:9">
      <c r="F4659" s="16"/>
      <c r="G4659" s="17"/>
      <c r="H4659" s="17"/>
      <c r="I4659" s="17"/>
    </row>
    <row r="4660" spans="6:9">
      <c r="F4660" s="16"/>
      <c r="G4660" s="17"/>
      <c r="H4660" s="17"/>
      <c r="I4660" s="17"/>
    </row>
    <row r="4661" spans="6:9">
      <c r="F4661" s="16"/>
      <c r="G4661" s="17"/>
      <c r="H4661" s="17"/>
      <c r="I4661" s="17"/>
    </row>
    <row r="4662" spans="6:9">
      <c r="F4662" s="16"/>
      <c r="G4662" s="17"/>
      <c r="H4662" s="17"/>
      <c r="I4662" s="17"/>
    </row>
    <row r="4663" spans="6:9">
      <c r="F4663" s="16"/>
      <c r="G4663" s="17"/>
      <c r="H4663" s="17"/>
      <c r="I4663" s="17"/>
    </row>
    <row r="4664" spans="6:9">
      <c r="F4664" s="16"/>
      <c r="G4664" s="17"/>
      <c r="H4664" s="17"/>
      <c r="I4664" s="17"/>
    </row>
    <row r="4665" spans="6:9">
      <c r="F4665" s="16"/>
      <c r="G4665" s="17"/>
      <c r="H4665" s="17"/>
      <c r="I4665" s="17"/>
    </row>
    <row r="4666" spans="6:9">
      <c r="F4666" s="16"/>
      <c r="G4666" s="17"/>
      <c r="H4666" s="17"/>
      <c r="I4666" s="17"/>
    </row>
    <row r="4667" spans="6:9">
      <c r="F4667" s="16"/>
      <c r="G4667" s="17"/>
      <c r="H4667" s="17"/>
      <c r="I4667" s="17"/>
    </row>
    <row r="4668" spans="6:9">
      <c r="F4668" s="16"/>
      <c r="G4668" s="17"/>
      <c r="H4668" s="17"/>
      <c r="I4668" s="17"/>
    </row>
    <row r="4669" spans="6:9">
      <c r="F4669" s="16"/>
      <c r="G4669" s="17"/>
      <c r="H4669" s="17"/>
      <c r="I4669" s="17"/>
    </row>
    <row r="4670" spans="6:9">
      <c r="F4670" s="16"/>
      <c r="G4670" s="17"/>
      <c r="H4670" s="17"/>
      <c r="I4670" s="17"/>
    </row>
    <row r="4671" spans="6:9">
      <c r="F4671" s="16"/>
      <c r="G4671" s="17"/>
      <c r="H4671" s="17"/>
      <c r="I4671" s="17"/>
    </row>
    <row r="4672" spans="6:9">
      <c r="F4672" s="16"/>
      <c r="G4672" s="17"/>
      <c r="H4672" s="17"/>
      <c r="I4672" s="17"/>
    </row>
    <row r="4673" spans="6:9">
      <c r="F4673" s="16"/>
      <c r="G4673" s="17"/>
      <c r="H4673" s="17"/>
      <c r="I4673" s="17"/>
    </row>
    <row r="4674" spans="6:9">
      <c r="F4674" s="16"/>
      <c r="G4674" s="17"/>
      <c r="H4674" s="17"/>
      <c r="I4674" s="17"/>
    </row>
    <row r="4675" spans="6:9">
      <c r="F4675" s="16"/>
      <c r="G4675" s="17"/>
      <c r="H4675" s="17"/>
      <c r="I4675" s="17"/>
    </row>
    <row r="4676" spans="6:9">
      <c r="F4676" s="16"/>
      <c r="G4676" s="17"/>
      <c r="H4676" s="17"/>
      <c r="I4676" s="17"/>
    </row>
    <row r="4677" spans="6:9">
      <c r="F4677" s="16"/>
      <c r="G4677" s="17"/>
      <c r="H4677" s="17"/>
      <c r="I4677" s="17"/>
    </row>
    <row r="4678" spans="6:9">
      <c r="F4678" s="16"/>
      <c r="G4678" s="17"/>
      <c r="H4678" s="17"/>
      <c r="I4678" s="17"/>
    </row>
    <row r="4679" spans="6:9">
      <c r="F4679" s="16"/>
      <c r="G4679" s="17"/>
      <c r="H4679" s="17"/>
      <c r="I4679" s="17"/>
    </row>
    <row r="4680" spans="6:9">
      <c r="F4680" s="16"/>
      <c r="G4680" s="17"/>
      <c r="H4680" s="17"/>
      <c r="I4680" s="17"/>
    </row>
    <row r="4681" spans="6:9">
      <c r="F4681" s="16"/>
      <c r="G4681" s="17"/>
      <c r="H4681" s="17"/>
      <c r="I4681" s="17"/>
    </row>
    <row r="4682" spans="6:9">
      <c r="F4682" s="16"/>
      <c r="G4682" s="17"/>
      <c r="H4682" s="17"/>
      <c r="I4682" s="17"/>
    </row>
    <row r="4683" spans="6:9">
      <c r="F4683" s="16"/>
      <c r="G4683" s="17"/>
      <c r="H4683" s="17"/>
      <c r="I4683" s="17"/>
    </row>
    <row r="4684" spans="6:9">
      <c r="F4684" s="16"/>
      <c r="G4684" s="17"/>
      <c r="H4684" s="17"/>
      <c r="I4684" s="17"/>
    </row>
    <row r="4685" spans="6:9">
      <c r="F4685" s="16"/>
      <c r="G4685" s="17"/>
      <c r="H4685" s="17"/>
      <c r="I4685" s="17"/>
    </row>
    <row r="4686" spans="6:9">
      <c r="F4686" s="16"/>
      <c r="G4686" s="17"/>
      <c r="H4686" s="17"/>
      <c r="I4686" s="17"/>
    </row>
    <row r="4687" spans="6:9">
      <c r="F4687" s="16"/>
      <c r="G4687" s="17"/>
      <c r="H4687" s="17"/>
      <c r="I4687" s="17"/>
    </row>
    <row r="4688" spans="6:9">
      <c r="F4688" s="16"/>
      <c r="G4688" s="17"/>
      <c r="H4688" s="17"/>
      <c r="I4688" s="17"/>
    </row>
    <row r="4689" spans="6:9">
      <c r="F4689" s="16"/>
      <c r="G4689" s="17"/>
      <c r="H4689" s="17"/>
      <c r="I4689" s="17"/>
    </row>
    <row r="4690" spans="6:9">
      <c r="F4690" s="16"/>
      <c r="G4690" s="17"/>
      <c r="H4690" s="17"/>
      <c r="I4690" s="17"/>
    </row>
    <row r="4691" spans="6:9">
      <c r="F4691" s="16"/>
      <c r="G4691" s="17"/>
      <c r="H4691" s="17"/>
      <c r="I4691" s="17"/>
    </row>
    <row r="4692" spans="6:9">
      <c r="F4692" s="16"/>
      <c r="G4692" s="17"/>
      <c r="H4692" s="17"/>
      <c r="I4692" s="17"/>
    </row>
    <row r="4693" spans="6:9">
      <c r="F4693" s="16"/>
      <c r="G4693" s="17"/>
      <c r="H4693" s="17"/>
      <c r="I4693" s="17"/>
    </row>
    <row r="4694" spans="6:9">
      <c r="F4694" s="16"/>
      <c r="G4694" s="17"/>
      <c r="H4694" s="17"/>
      <c r="I4694" s="17"/>
    </row>
    <row r="4695" spans="6:9">
      <c r="F4695" s="16"/>
      <c r="G4695" s="17"/>
      <c r="H4695" s="17"/>
      <c r="I4695" s="17"/>
    </row>
    <row r="4696" spans="6:9">
      <c r="F4696" s="16"/>
      <c r="G4696" s="17"/>
      <c r="H4696" s="17"/>
      <c r="I4696" s="17"/>
    </row>
    <row r="4697" spans="6:9">
      <c r="F4697" s="16"/>
      <c r="G4697" s="17"/>
      <c r="H4697" s="17"/>
      <c r="I4697" s="17"/>
    </row>
    <row r="4698" spans="6:9">
      <c r="F4698" s="16"/>
      <c r="G4698" s="17"/>
      <c r="H4698" s="17"/>
      <c r="I4698" s="17"/>
    </row>
    <row r="4699" spans="6:9">
      <c r="F4699" s="16"/>
      <c r="G4699" s="17"/>
      <c r="H4699" s="17"/>
      <c r="I4699" s="17"/>
    </row>
    <row r="4700" spans="6:9">
      <c r="F4700" s="16"/>
      <c r="G4700" s="17"/>
      <c r="H4700" s="17"/>
      <c r="I4700" s="17"/>
    </row>
    <row r="4701" spans="6:9">
      <c r="F4701" s="16"/>
      <c r="G4701" s="17"/>
      <c r="H4701" s="17"/>
      <c r="I4701" s="17"/>
    </row>
    <row r="4702" spans="6:9">
      <c r="F4702" s="16"/>
      <c r="G4702" s="17"/>
      <c r="H4702" s="17"/>
      <c r="I4702" s="17"/>
    </row>
    <row r="4703" spans="6:9">
      <c r="F4703" s="16"/>
      <c r="G4703" s="17"/>
      <c r="H4703" s="17"/>
      <c r="I4703" s="17"/>
    </row>
    <row r="4704" spans="6:9">
      <c r="F4704" s="16"/>
      <c r="G4704" s="17"/>
      <c r="H4704" s="17"/>
      <c r="I4704" s="17"/>
    </row>
    <row r="4705" spans="6:9">
      <c r="F4705" s="16"/>
      <c r="G4705" s="17"/>
      <c r="H4705" s="17"/>
      <c r="I4705" s="17"/>
    </row>
    <row r="4706" spans="6:9">
      <c r="F4706" s="16"/>
      <c r="G4706" s="17"/>
      <c r="H4706" s="17"/>
      <c r="I4706" s="17"/>
    </row>
    <row r="4707" spans="6:9">
      <c r="F4707" s="16"/>
      <c r="G4707" s="17"/>
      <c r="H4707" s="17"/>
      <c r="I4707" s="17"/>
    </row>
    <row r="4708" spans="6:9">
      <c r="F4708" s="16"/>
      <c r="G4708" s="17"/>
      <c r="H4708" s="17"/>
      <c r="I4708" s="17"/>
    </row>
    <row r="4709" spans="6:9">
      <c r="F4709" s="16"/>
      <c r="G4709" s="17"/>
      <c r="H4709" s="17"/>
      <c r="I4709" s="17"/>
    </row>
    <row r="4710" spans="6:9">
      <c r="F4710" s="16"/>
      <c r="G4710" s="17"/>
      <c r="H4710" s="17"/>
      <c r="I4710" s="17"/>
    </row>
    <row r="4711" spans="6:9">
      <c r="F4711" s="16"/>
      <c r="G4711" s="17"/>
      <c r="H4711" s="17"/>
      <c r="I4711" s="17"/>
    </row>
    <row r="4712" spans="6:9">
      <c r="F4712" s="16"/>
      <c r="G4712" s="17"/>
      <c r="H4712" s="17"/>
      <c r="I4712" s="17"/>
    </row>
    <row r="4713" spans="6:9">
      <c r="F4713" s="16"/>
      <c r="G4713" s="17"/>
      <c r="H4713" s="17"/>
      <c r="I4713" s="17"/>
    </row>
    <row r="4714" spans="6:9">
      <c r="F4714" s="16"/>
      <c r="G4714" s="17"/>
      <c r="H4714" s="17"/>
      <c r="I4714" s="17"/>
    </row>
    <row r="4715" spans="6:9">
      <c r="F4715" s="16"/>
      <c r="G4715" s="17"/>
      <c r="H4715" s="17"/>
      <c r="I4715" s="17"/>
    </row>
    <row r="4716" spans="6:9">
      <c r="F4716" s="16"/>
      <c r="G4716" s="17"/>
      <c r="H4716" s="17"/>
      <c r="I4716" s="17"/>
    </row>
    <row r="4717" spans="6:9">
      <c r="F4717" s="16"/>
      <c r="G4717" s="17"/>
      <c r="H4717" s="17"/>
      <c r="I4717" s="17"/>
    </row>
    <row r="4718" spans="6:9">
      <c r="F4718" s="16"/>
      <c r="G4718" s="17"/>
      <c r="H4718" s="17"/>
      <c r="I4718" s="17"/>
    </row>
    <row r="4719" spans="6:9">
      <c r="F4719" s="16"/>
      <c r="G4719" s="17"/>
      <c r="H4719" s="17"/>
      <c r="I4719" s="17"/>
    </row>
    <row r="4720" spans="6:9">
      <c r="F4720" s="16"/>
      <c r="G4720" s="17"/>
      <c r="H4720" s="17"/>
      <c r="I4720" s="17"/>
    </row>
    <row r="4721" spans="6:9">
      <c r="F4721" s="16"/>
      <c r="G4721" s="17"/>
      <c r="H4721" s="17"/>
      <c r="I4721" s="17"/>
    </row>
    <row r="4722" spans="6:9">
      <c r="F4722" s="16"/>
      <c r="G4722" s="17"/>
      <c r="H4722" s="17"/>
      <c r="I4722" s="17"/>
    </row>
    <row r="4723" spans="6:9">
      <c r="F4723" s="16"/>
      <c r="G4723" s="17"/>
      <c r="H4723" s="17"/>
      <c r="I4723" s="17"/>
    </row>
    <row r="4724" spans="6:9">
      <c r="F4724" s="16"/>
      <c r="G4724" s="17"/>
      <c r="H4724" s="17"/>
      <c r="I4724" s="17"/>
    </row>
    <row r="4725" spans="6:9">
      <c r="F4725" s="16"/>
      <c r="G4725" s="17"/>
      <c r="H4725" s="17"/>
      <c r="I4725" s="17"/>
    </row>
    <row r="4726" spans="6:9">
      <c r="F4726" s="16"/>
      <c r="G4726" s="17"/>
      <c r="H4726" s="17"/>
      <c r="I4726" s="17"/>
    </row>
    <row r="4727" spans="6:9">
      <c r="F4727" s="16"/>
      <c r="G4727" s="17"/>
      <c r="H4727" s="17"/>
      <c r="I4727" s="17"/>
    </row>
    <row r="4728" spans="6:9">
      <c r="F4728" s="16"/>
      <c r="G4728" s="17"/>
      <c r="H4728" s="17"/>
      <c r="I4728" s="17"/>
    </row>
    <row r="4729" spans="6:9">
      <c r="F4729" s="16"/>
      <c r="G4729" s="17"/>
      <c r="H4729" s="17"/>
      <c r="I4729" s="17"/>
    </row>
    <row r="4730" spans="6:9">
      <c r="F4730" s="16"/>
      <c r="G4730" s="17"/>
      <c r="H4730" s="17"/>
      <c r="I4730" s="17"/>
    </row>
    <row r="4731" spans="6:9">
      <c r="F4731" s="16"/>
      <c r="G4731" s="17"/>
      <c r="H4731" s="17"/>
      <c r="I4731" s="17"/>
    </row>
    <row r="4732" spans="6:9">
      <c r="F4732" s="16"/>
      <c r="G4732" s="17"/>
      <c r="H4732" s="17"/>
      <c r="I4732" s="17"/>
    </row>
    <row r="4733" spans="6:9">
      <c r="F4733" s="16"/>
      <c r="G4733" s="17"/>
      <c r="H4733" s="17"/>
      <c r="I4733" s="17"/>
    </row>
    <row r="4734" spans="6:9">
      <c r="F4734" s="16"/>
      <c r="G4734" s="17"/>
      <c r="H4734" s="17"/>
      <c r="I4734" s="17"/>
    </row>
    <row r="4735" spans="6:9">
      <c r="F4735" s="16"/>
      <c r="G4735" s="17"/>
      <c r="H4735" s="17"/>
      <c r="I4735" s="17"/>
    </row>
    <row r="4736" spans="6:9">
      <c r="F4736" s="16"/>
      <c r="G4736" s="17"/>
      <c r="H4736" s="17"/>
      <c r="I4736" s="17"/>
    </row>
    <row r="4737" spans="6:9">
      <c r="F4737" s="16"/>
      <c r="G4737" s="17"/>
      <c r="H4737" s="17"/>
      <c r="I4737" s="17"/>
    </row>
    <row r="4738" spans="6:9">
      <c r="F4738" s="16"/>
      <c r="G4738" s="17"/>
      <c r="H4738" s="17"/>
      <c r="I4738" s="17"/>
    </row>
    <row r="4739" spans="6:9">
      <c r="F4739" s="16"/>
      <c r="G4739" s="17"/>
      <c r="H4739" s="17"/>
      <c r="I4739" s="17"/>
    </row>
    <row r="4740" spans="6:9">
      <c r="F4740" s="16"/>
      <c r="G4740" s="17"/>
      <c r="H4740" s="17"/>
      <c r="I4740" s="17"/>
    </row>
    <row r="4741" spans="6:9">
      <c r="F4741" s="16"/>
      <c r="G4741" s="17"/>
      <c r="H4741" s="17"/>
      <c r="I4741" s="17"/>
    </row>
    <row r="4742" spans="6:9">
      <c r="F4742" s="16"/>
      <c r="G4742" s="17"/>
      <c r="H4742" s="17"/>
      <c r="I4742" s="17"/>
    </row>
    <row r="4743" spans="6:9">
      <c r="F4743" s="16"/>
      <c r="G4743" s="17"/>
      <c r="H4743" s="17"/>
      <c r="I4743" s="17"/>
    </row>
    <row r="4744" spans="6:9">
      <c r="F4744" s="16"/>
      <c r="G4744" s="17"/>
      <c r="H4744" s="17"/>
      <c r="I4744" s="17"/>
    </row>
    <row r="4745" spans="6:9">
      <c r="F4745" s="16"/>
      <c r="G4745" s="17"/>
      <c r="H4745" s="17"/>
      <c r="I4745" s="17"/>
    </row>
    <row r="4746" spans="6:9">
      <c r="F4746" s="16"/>
      <c r="G4746" s="17"/>
      <c r="H4746" s="17"/>
      <c r="I4746" s="17"/>
    </row>
    <row r="4747" spans="6:9">
      <c r="F4747" s="16"/>
      <c r="G4747" s="17"/>
      <c r="H4747" s="17"/>
      <c r="I4747" s="17"/>
    </row>
    <row r="4748" spans="6:9">
      <c r="F4748" s="16"/>
      <c r="G4748" s="17"/>
      <c r="H4748" s="17"/>
      <c r="I4748" s="17"/>
    </row>
    <row r="4749" spans="6:9">
      <c r="F4749" s="16"/>
      <c r="G4749" s="17"/>
      <c r="H4749" s="17"/>
      <c r="I4749" s="17"/>
    </row>
    <row r="4750" spans="6:9">
      <c r="F4750" s="16"/>
      <c r="G4750" s="17"/>
      <c r="H4750" s="17"/>
      <c r="I4750" s="17"/>
    </row>
    <row r="4751" spans="6:9">
      <c r="F4751" s="16"/>
      <c r="G4751" s="17"/>
      <c r="H4751" s="17"/>
      <c r="I4751" s="17"/>
    </row>
    <row r="4752" spans="6:9">
      <c r="F4752" s="16"/>
      <c r="G4752" s="17"/>
      <c r="H4752" s="17"/>
      <c r="I4752" s="17"/>
    </row>
    <row r="4753" spans="6:9">
      <c r="F4753" s="16"/>
      <c r="G4753" s="17"/>
      <c r="H4753" s="17"/>
      <c r="I4753" s="17"/>
    </row>
    <row r="4754" spans="6:9">
      <c r="F4754" s="16"/>
      <c r="G4754" s="17"/>
      <c r="H4754" s="17"/>
      <c r="I4754" s="17"/>
    </row>
    <row r="4755" spans="6:9">
      <c r="F4755" s="16"/>
      <c r="G4755" s="17"/>
      <c r="H4755" s="17"/>
      <c r="I4755" s="17"/>
    </row>
    <row r="4756" spans="6:9">
      <c r="F4756" s="16"/>
      <c r="G4756" s="17"/>
      <c r="H4756" s="17"/>
      <c r="I4756" s="17"/>
    </row>
    <row r="4757" spans="6:9">
      <c r="F4757" s="16"/>
      <c r="G4757" s="17"/>
      <c r="H4757" s="17"/>
      <c r="I4757" s="17"/>
    </row>
    <row r="4758" spans="6:9">
      <c r="F4758" s="16"/>
      <c r="G4758" s="17"/>
      <c r="H4758" s="17"/>
      <c r="I4758" s="17"/>
    </row>
    <row r="4759" spans="6:9">
      <c r="F4759" s="16"/>
      <c r="G4759" s="17"/>
      <c r="H4759" s="17"/>
      <c r="I4759" s="17"/>
    </row>
    <row r="4760" spans="6:9">
      <c r="F4760" s="16"/>
      <c r="G4760" s="17"/>
      <c r="H4760" s="17"/>
      <c r="I4760" s="17"/>
    </row>
    <row r="4761" spans="6:9">
      <c r="F4761" s="16"/>
      <c r="G4761" s="17"/>
      <c r="H4761" s="17"/>
      <c r="I4761" s="17"/>
    </row>
    <row r="4762" spans="6:9">
      <c r="F4762" s="16"/>
      <c r="G4762" s="17"/>
      <c r="H4762" s="17"/>
      <c r="I4762" s="17"/>
    </row>
    <row r="4763" spans="6:9">
      <c r="F4763" s="16"/>
      <c r="G4763" s="17"/>
      <c r="H4763" s="17"/>
      <c r="I4763" s="17"/>
    </row>
    <row r="4764" spans="6:9">
      <c r="F4764" s="16"/>
      <c r="G4764" s="17"/>
      <c r="H4764" s="17"/>
      <c r="I4764" s="17"/>
    </row>
    <row r="4765" spans="6:9">
      <c r="F4765" s="16"/>
      <c r="G4765" s="17"/>
      <c r="H4765" s="17"/>
      <c r="I4765" s="17"/>
    </row>
    <row r="4766" spans="6:9">
      <c r="F4766" s="16"/>
      <c r="G4766" s="17"/>
      <c r="H4766" s="17"/>
      <c r="I4766" s="17"/>
    </row>
    <row r="4767" spans="6:9">
      <c r="F4767" s="16"/>
      <c r="G4767" s="17"/>
      <c r="H4767" s="17"/>
      <c r="I4767" s="17"/>
    </row>
    <row r="4768" spans="6:9">
      <c r="F4768" s="16"/>
      <c r="G4768" s="17"/>
      <c r="H4768" s="17"/>
      <c r="I4768" s="17"/>
    </row>
    <row r="4769" spans="6:9">
      <c r="F4769" s="16"/>
      <c r="G4769" s="17"/>
      <c r="H4769" s="17"/>
      <c r="I4769" s="17"/>
    </row>
    <row r="4770" spans="6:9">
      <c r="F4770" s="16"/>
      <c r="G4770" s="17"/>
      <c r="H4770" s="17"/>
      <c r="I4770" s="17"/>
    </row>
    <row r="4771" spans="6:9">
      <c r="F4771" s="16"/>
      <c r="G4771" s="17"/>
      <c r="H4771" s="17"/>
      <c r="I4771" s="17"/>
    </row>
    <row r="4772" spans="6:9">
      <c r="F4772" s="16"/>
      <c r="G4772" s="17"/>
      <c r="H4772" s="17"/>
      <c r="I4772" s="17"/>
    </row>
    <row r="4773" spans="6:9">
      <c r="F4773" s="16"/>
      <c r="G4773" s="17"/>
      <c r="H4773" s="17"/>
      <c r="I4773" s="17"/>
    </row>
    <row r="4774" spans="6:9">
      <c r="F4774" s="16"/>
      <c r="G4774" s="17"/>
      <c r="H4774" s="17"/>
      <c r="I4774" s="17"/>
    </row>
    <row r="4775" spans="6:9">
      <c r="F4775" s="16"/>
      <c r="G4775" s="17"/>
      <c r="H4775" s="17"/>
      <c r="I4775" s="17"/>
    </row>
    <row r="4776" spans="6:9">
      <c r="F4776" s="16"/>
      <c r="G4776" s="17"/>
      <c r="H4776" s="17"/>
      <c r="I4776" s="17"/>
    </row>
    <row r="4777" spans="6:9">
      <c r="F4777" s="16"/>
      <c r="G4777" s="17"/>
      <c r="H4777" s="17"/>
      <c r="I4777" s="17"/>
    </row>
    <row r="4778" spans="6:9">
      <c r="F4778" s="16"/>
      <c r="G4778" s="17"/>
      <c r="H4778" s="17"/>
      <c r="I4778" s="17"/>
    </row>
    <row r="4779" spans="6:9">
      <c r="F4779" s="16"/>
      <c r="G4779" s="17"/>
      <c r="H4779" s="17"/>
      <c r="I4779" s="17"/>
    </row>
    <row r="4780" spans="6:9">
      <c r="F4780" s="16"/>
      <c r="G4780" s="17"/>
      <c r="H4780" s="17"/>
      <c r="I4780" s="17"/>
    </row>
    <row r="4781" spans="6:9">
      <c r="F4781" s="16"/>
      <c r="G4781" s="17"/>
      <c r="H4781" s="17"/>
      <c r="I4781" s="17"/>
    </row>
    <row r="4782" spans="6:9">
      <c r="F4782" s="16"/>
      <c r="G4782" s="17"/>
      <c r="H4782" s="17"/>
      <c r="I4782" s="17"/>
    </row>
    <row r="4783" spans="6:9">
      <c r="F4783" s="16"/>
      <c r="G4783" s="17"/>
      <c r="H4783" s="17"/>
      <c r="I4783" s="17"/>
    </row>
    <row r="4784" spans="6:9">
      <c r="F4784" s="16"/>
      <c r="G4784" s="17"/>
      <c r="H4784" s="17"/>
      <c r="I4784" s="17"/>
    </row>
    <row r="4785" spans="6:9">
      <c r="F4785" s="16"/>
      <c r="G4785" s="17"/>
      <c r="H4785" s="17"/>
      <c r="I4785" s="17"/>
    </row>
    <row r="4786" spans="6:9">
      <c r="F4786" s="16"/>
      <c r="G4786" s="17"/>
      <c r="H4786" s="17"/>
      <c r="I4786" s="17"/>
    </row>
    <row r="4787" spans="6:9">
      <c r="F4787" s="16"/>
      <c r="G4787" s="17"/>
      <c r="H4787" s="17"/>
      <c r="I4787" s="17"/>
    </row>
    <row r="4788" spans="6:9">
      <c r="F4788" s="16"/>
      <c r="G4788" s="17"/>
      <c r="H4788" s="17"/>
      <c r="I4788" s="17"/>
    </row>
    <row r="4789" spans="6:9">
      <c r="F4789" s="16"/>
      <c r="G4789" s="17"/>
      <c r="H4789" s="17"/>
      <c r="I4789" s="17"/>
    </row>
    <row r="4790" spans="6:9">
      <c r="F4790" s="16"/>
      <c r="G4790" s="17"/>
      <c r="H4790" s="17"/>
      <c r="I4790" s="17"/>
    </row>
    <row r="4791" spans="6:9">
      <c r="F4791" s="16"/>
      <c r="G4791" s="17"/>
      <c r="H4791" s="17"/>
      <c r="I4791" s="17"/>
    </row>
    <row r="4792" spans="6:9">
      <c r="F4792" s="16"/>
      <c r="G4792" s="17"/>
      <c r="H4792" s="17"/>
      <c r="I4792" s="17"/>
    </row>
    <row r="4793" spans="6:9">
      <c r="F4793" s="16"/>
      <c r="G4793" s="17"/>
      <c r="H4793" s="17"/>
      <c r="I4793" s="17"/>
    </row>
    <row r="4794" spans="6:9">
      <c r="F4794" s="16"/>
      <c r="G4794" s="17"/>
      <c r="H4794" s="17"/>
      <c r="I4794" s="17"/>
    </row>
    <row r="4795" spans="6:9">
      <c r="F4795" s="16"/>
      <c r="G4795" s="17"/>
      <c r="H4795" s="17"/>
      <c r="I4795" s="17"/>
    </row>
    <row r="4796" spans="6:9">
      <c r="F4796" s="16"/>
      <c r="G4796" s="17"/>
      <c r="H4796" s="17"/>
      <c r="I4796" s="17"/>
    </row>
    <row r="4797" spans="6:9">
      <c r="F4797" s="16"/>
      <c r="G4797" s="17"/>
      <c r="H4797" s="17"/>
      <c r="I4797" s="17"/>
    </row>
    <row r="4798" spans="6:9">
      <c r="F4798" s="16"/>
      <c r="G4798" s="17"/>
      <c r="H4798" s="17"/>
      <c r="I4798" s="17"/>
    </row>
    <row r="4799" spans="6:9">
      <c r="F4799" s="16"/>
      <c r="G4799" s="17"/>
      <c r="H4799" s="17"/>
      <c r="I4799" s="17"/>
    </row>
    <row r="4800" spans="6:9">
      <c r="F4800" s="16"/>
      <c r="G4800" s="17"/>
      <c r="H4800" s="17"/>
      <c r="I4800" s="17"/>
    </row>
    <row r="4801" spans="6:9">
      <c r="F4801" s="16"/>
      <c r="G4801" s="17"/>
      <c r="H4801" s="17"/>
      <c r="I4801" s="17"/>
    </row>
    <row r="4802" spans="6:9">
      <c r="F4802" s="16"/>
      <c r="G4802" s="17"/>
      <c r="H4802" s="17"/>
      <c r="I4802" s="17"/>
    </row>
    <row r="4803" spans="6:9">
      <c r="F4803" s="16"/>
      <c r="G4803" s="17"/>
      <c r="H4803" s="17"/>
      <c r="I4803" s="17"/>
    </row>
    <row r="4804" spans="6:9">
      <c r="F4804" s="16"/>
      <c r="G4804" s="17"/>
      <c r="H4804" s="17"/>
      <c r="I4804" s="17"/>
    </row>
    <row r="4805" spans="6:9">
      <c r="F4805" s="16"/>
      <c r="G4805" s="17"/>
      <c r="H4805" s="17"/>
      <c r="I4805" s="17"/>
    </row>
    <row r="4806" spans="6:9">
      <c r="F4806" s="16"/>
      <c r="G4806" s="17"/>
      <c r="H4806" s="17"/>
      <c r="I4806" s="17"/>
    </row>
    <row r="4807" spans="6:9">
      <c r="F4807" s="16"/>
      <c r="G4807" s="17"/>
      <c r="H4807" s="17"/>
      <c r="I4807" s="17"/>
    </row>
    <row r="4808" spans="6:9">
      <c r="F4808" s="16"/>
      <c r="G4808" s="17"/>
      <c r="H4808" s="17"/>
      <c r="I4808" s="17"/>
    </row>
    <row r="4809" spans="6:9">
      <c r="F4809" s="16"/>
      <c r="G4809" s="17"/>
      <c r="H4809" s="17"/>
      <c r="I4809" s="17"/>
    </row>
    <row r="4810" spans="6:9">
      <c r="F4810" s="16"/>
      <c r="G4810" s="17"/>
      <c r="H4810" s="17"/>
      <c r="I4810" s="17"/>
    </row>
    <row r="4811" spans="6:9">
      <c r="F4811" s="16"/>
      <c r="G4811" s="17"/>
      <c r="H4811" s="17"/>
      <c r="I4811" s="17"/>
    </row>
    <row r="4812" spans="6:9">
      <c r="F4812" s="16"/>
      <c r="G4812" s="17"/>
      <c r="H4812" s="17"/>
      <c r="I4812" s="17"/>
    </row>
    <row r="4813" spans="6:9">
      <c r="F4813" s="16"/>
      <c r="G4813" s="17"/>
      <c r="H4813" s="17"/>
      <c r="I4813" s="17"/>
    </row>
    <row r="4814" spans="6:9">
      <c r="F4814" s="16"/>
      <c r="G4814" s="17"/>
      <c r="H4814" s="17"/>
      <c r="I4814" s="17"/>
    </row>
    <row r="4815" spans="6:9">
      <c r="F4815" s="16"/>
      <c r="G4815" s="17"/>
      <c r="H4815" s="17"/>
      <c r="I4815" s="17"/>
    </row>
    <row r="4816" spans="6:9">
      <c r="F4816" s="16"/>
      <c r="G4816" s="17"/>
      <c r="H4816" s="17"/>
      <c r="I4816" s="17"/>
    </row>
    <row r="4817" spans="6:9">
      <c r="F4817" s="16"/>
      <c r="G4817" s="17"/>
      <c r="H4817" s="17"/>
      <c r="I4817" s="17"/>
    </row>
    <row r="4818" spans="6:9">
      <c r="F4818" s="16"/>
      <c r="G4818" s="17"/>
      <c r="H4818" s="17"/>
      <c r="I4818" s="17"/>
    </row>
    <row r="4819" spans="6:9">
      <c r="F4819" s="16"/>
      <c r="G4819" s="17"/>
      <c r="H4819" s="17"/>
      <c r="I4819" s="17"/>
    </row>
    <row r="4820" spans="6:9">
      <c r="F4820" s="16"/>
      <c r="G4820" s="17"/>
      <c r="H4820" s="17"/>
      <c r="I4820" s="17"/>
    </row>
    <row r="4821" spans="6:9">
      <c r="F4821" s="16"/>
      <c r="G4821" s="17"/>
      <c r="H4821" s="17"/>
      <c r="I4821" s="17"/>
    </row>
    <row r="4822" spans="6:9">
      <c r="F4822" s="16"/>
      <c r="G4822" s="17"/>
      <c r="H4822" s="17"/>
      <c r="I4822" s="17"/>
    </row>
    <row r="4823" spans="6:9">
      <c r="F4823" s="16"/>
      <c r="G4823" s="17"/>
      <c r="H4823" s="17"/>
      <c r="I4823" s="17"/>
    </row>
    <row r="4824" spans="6:9">
      <c r="F4824" s="16"/>
      <c r="G4824" s="17"/>
      <c r="H4824" s="17"/>
      <c r="I4824" s="17"/>
    </row>
    <row r="4825" spans="6:9">
      <c r="F4825" s="16"/>
      <c r="G4825" s="17"/>
      <c r="H4825" s="17"/>
      <c r="I4825" s="17"/>
    </row>
    <row r="4826" spans="6:9">
      <c r="F4826" s="16"/>
      <c r="G4826" s="17"/>
      <c r="H4826" s="17"/>
      <c r="I4826" s="17"/>
    </row>
    <row r="4827" spans="6:9">
      <c r="F4827" s="16"/>
      <c r="G4827" s="17"/>
      <c r="H4827" s="17"/>
      <c r="I4827" s="17"/>
    </row>
    <row r="4828" spans="6:9">
      <c r="F4828" s="16"/>
      <c r="G4828" s="17"/>
      <c r="H4828" s="17"/>
      <c r="I4828" s="17"/>
    </row>
    <row r="4829" spans="6:9">
      <c r="F4829" s="16"/>
      <c r="G4829" s="17"/>
      <c r="H4829" s="17"/>
      <c r="I4829" s="17"/>
    </row>
    <row r="4830" spans="6:9">
      <c r="F4830" s="16"/>
      <c r="G4830" s="17"/>
      <c r="H4830" s="17"/>
      <c r="I4830" s="17"/>
    </row>
    <row r="4831" spans="6:9">
      <c r="F4831" s="16"/>
      <c r="G4831" s="17"/>
      <c r="H4831" s="17"/>
      <c r="I4831" s="17"/>
    </row>
    <row r="4832" spans="6:9">
      <c r="F4832" s="16"/>
      <c r="G4832" s="17"/>
      <c r="H4832" s="17"/>
      <c r="I4832" s="17"/>
    </row>
    <row r="4833" spans="6:9">
      <c r="F4833" s="16"/>
      <c r="G4833" s="17"/>
      <c r="H4833" s="17"/>
      <c r="I4833" s="17"/>
    </row>
    <row r="4834" spans="6:9">
      <c r="F4834" s="16"/>
      <c r="G4834" s="17"/>
      <c r="H4834" s="17"/>
      <c r="I4834" s="17"/>
    </row>
    <row r="4835" spans="6:9">
      <c r="F4835" s="16"/>
      <c r="G4835" s="17"/>
      <c r="H4835" s="17"/>
      <c r="I4835" s="17"/>
    </row>
    <row r="4836" spans="6:9">
      <c r="F4836" s="16"/>
      <c r="G4836" s="17"/>
      <c r="H4836" s="17"/>
      <c r="I4836" s="17"/>
    </row>
    <row r="4837" spans="6:9">
      <c r="F4837" s="16"/>
      <c r="G4837" s="17"/>
      <c r="H4837" s="17"/>
      <c r="I4837" s="17"/>
    </row>
    <row r="4838" spans="6:9">
      <c r="F4838" s="16"/>
      <c r="G4838" s="17"/>
      <c r="H4838" s="17"/>
      <c r="I4838" s="17"/>
    </row>
    <row r="4839" spans="6:9">
      <c r="F4839" s="16"/>
      <c r="G4839" s="17"/>
      <c r="H4839" s="17"/>
      <c r="I4839" s="17"/>
    </row>
    <row r="4840" spans="6:9">
      <c r="F4840" s="16"/>
      <c r="G4840" s="17"/>
      <c r="H4840" s="17"/>
      <c r="I4840" s="17"/>
    </row>
    <row r="4841" spans="6:9">
      <c r="F4841" s="16"/>
      <c r="G4841" s="17"/>
      <c r="H4841" s="17"/>
      <c r="I4841" s="17"/>
    </row>
    <row r="4842" spans="6:9">
      <c r="F4842" s="16"/>
      <c r="G4842" s="17"/>
      <c r="H4842" s="17"/>
      <c r="I4842" s="17"/>
    </row>
    <row r="4843" spans="6:9">
      <c r="F4843" s="16"/>
      <c r="G4843" s="17"/>
      <c r="H4843" s="17"/>
      <c r="I4843" s="17"/>
    </row>
    <row r="4844" spans="6:9">
      <c r="F4844" s="16"/>
      <c r="G4844" s="17"/>
      <c r="H4844" s="17"/>
      <c r="I4844" s="17"/>
    </row>
    <row r="4845" spans="6:9">
      <c r="F4845" s="16"/>
      <c r="G4845" s="17"/>
      <c r="H4845" s="17"/>
      <c r="I4845" s="17"/>
    </row>
    <row r="4846" spans="6:9">
      <c r="F4846" s="16"/>
      <c r="G4846" s="17"/>
      <c r="H4846" s="17"/>
      <c r="I4846" s="17"/>
    </row>
    <row r="4847" spans="6:9">
      <c r="F4847" s="16"/>
      <c r="G4847" s="17"/>
      <c r="H4847" s="17"/>
      <c r="I4847" s="17"/>
    </row>
    <row r="4848" spans="6:9">
      <c r="F4848" s="16"/>
      <c r="G4848" s="17"/>
      <c r="H4848" s="17"/>
      <c r="I4848" s="17"/>
    </row>
    <row r="4849" spans="6:9">
      <c r="F4849" s="16"/>
      <c r="G4849" s="17"/>
      <c r="H4849" s="17"/>
      <c r="I4849" s="17"/>
    </row>
    <row r="4850" spans="6:9">
      <c r="F4850" s="16"/>
      <c r="G4850" s="17"/>
      <c r="H4850" s="17"/>
      <c r="I4850" s="17"/>
    </row>
    <row r="4851" spans="6:9">
      <c r="F4851" s="16"/>
      <c r="G4851" s="17"/>
      <c r="H4851" s="17"/>
      <c r="I4851" s="17"/>
    </row>
    <row r="4852" spans="6:9">
      <c r="F4852" s="16"/>
      <c r="G4852" s="17"/>
      <c r="H4852" s="17"/>
      <c r="I4852" s="17"/>
    </row>
    <row r="4853" spans="6:9">
      <c r="F4853" s="16"/>
      <c r="G4853" s="17"/>
      <c r="H4853" s="17"/>
      <c r="I4853" s="17"/>
    </row>
    <row r="4854" spans="6:9">
      <c r="F4854" s="16"/>
      <c r="G4854" s="17"/>
      <c r="H4854" s="17"/>
      <c r="I4854" s="17"/>
    </row>
    <row r="4855" spans="6:9">
      <c r="F4855" s="16"/>
      <c r="G4855" s="17"/>
      <c r="H4855" s="17"/>
      <c r="I4855" s="17"/>
    </row>
    <row r="4856" spans="6:9">
      <c r="F4856" s="16"/>
      <c r="G4856" s="17"/>
      <c r="H4856" s="17"/>
      <c r="I4856" s="17"/>
    </row>
    <row r="4857" spans="6:9">
      <c r="F4857" s="16"/>
      <c r="G4857" s="17"/>
      <c r="H4857" s="17"/>
      <c r="I4857" s="17"/>
    </row>
    <row r="4858" spans="6:9">
      <c r="F4858" s="16"/>
      <c r="G4858" s="17"/>
      <c r="H4858" s="17"/>
      <c r="I4858" s="17"/>
    </row>
    <row r="4859" spans="6:9">
      <c r="F4859" s="16"/>
      <c r="G4859" s="17"/>
      <c r="H4859" s="17"/>
      <c r="I4859" s="17"/>
    </row>
    <row r="4860" spans="6:9">
      <c r="F4860" s="16"/>
      <c r="G4860" s="17"/>
      <c r="H4860" s="17"/>
      <c r="I4860" s="17"/>
    </row>
    <row r="4861" spans="6:9">
      <c r="F4861" s="16"/>
      <c r="G4861" s="17"/>
      <c r="H4861" s="17"/>
      <c r="I4861" s="17"/>
    </row>
    <row r="4862" spans="6:9">
      <c r="F4862" s="16"/>
      <c r="G4862" s="17"/>
      <c r="H4862" s="17"/>
      <c r="I4862" s="17"/>
    </row>
    <row r="4863" spans="6:9">
      <c r="F4863" s="16"/>
      <c r="G4863" s="17"/>
      <c r="H4863" s="17"/>
      <c r="I4863" s="17"/>
    </row>
    <row r="4864" spans="6:9">
      <c r="F4864" s="16"/>
      <c r="G4864" s="17"/>
      <c r="H4864" s="17"/>
      <c r="I4864" s="17"/>
    </row>
    <row r="4865" spans="6:9">
      <c r="F4865" s="16"/>
      <c r="G4865" s="17"/>
      <c r="H4865" s="17"/>
      <c r="I4865" s="17"/>
    </row>
    <row r="4866" spans="6:9">
      <c r="F4866" s="16"/>
      <c r="G4866" s="17"/>
      <c r="H4866" s="17"/>
      <c r="I4866" s="17"/>
    </row>
    <row r="4867" spans="6:9">
      <c r="F4867" s="16"/>
      <c r="G4867" s="17"/>
      <c r="H4867" s="17"/>
      <c r="I4867" s="17"/>
    </row>
    <row r="4868" spans="6:9">
      <c r="F4868" s="16"/>
      <c r="G4868" s="17"/>
      <c r="H4868" s="17"/>
      <c r="I4868" s="17"/>
    </row>
    <row r="4869" spans="6:9">
      <c r="F4869" s="16"/>
      <c r="G4869" s="17"/>
      <c r="H4869" s="17"/>
      <c r="I4869" s="17"/>
    </row>
    <row r="4870" spans="6:9">
      <c r="F4870" s="16"/>
      <c r="G4870" s="17"/>
      <c r="H4870" s="17"/>
      <c r="I4870" s="17"/>
    </row>
    <row r="4871" spans="6:9">
      <c r="F4871" s="16"/>
      <c r="G4871" s="17"/>
      <c r="H4871" s="17"/>
      <c r="I4871" s="17"/>
    </row>
    <row r="4872" spans="6:9">
      <c r="F4872" s="16"/>
      <c r="G4872" s="17"/>
      <c r="H4872" s="17"/>
      <c r="I4872" s="17"/>
    </row>
    <row r="4873" spans="6:9">
      <c r="F4873" s="16"/>
      <c r="G4873" s="17"/>
      <c r="H4873" s="17"/>
      <c r="I4873" s="17"/>
    </row>
    <row r="4874" spans="6:9">
      <c r="F4874" s="16"/>
      <c r="G4874" s="17"/>
      <c r="H4874" s="17"/>
      <c r="I4874" s="17"/>
    </row>
    <row r="4875" spans="6:9">
      <c r="F4875" s="16"/>
      <c r="G4875" s="17"/>
      <c r="H4875" s="17"/>
      <c r="I4875" s="17"/>
    </row>
    <row r="4876" spans="6:9">
      <c r="F4876" s="16"/>
      <c r="G4876" s="17"/>
      <c r="H4876" s="17"/>
      <c r="I4876" s="17"/>
    </row>
    <row r="4877" spans="6:9">
      <c r="F4877" s="16"/>
      <c r="G4877" s="17"/>
      <c r="H4877" s="17"/>
      <c r="I4877" s="17"/>
    </row>
    <row r="4878" spans="6:9">
      <c r="F4878" s="16"/>
      <c r="G4878" s="17"/>
      <c r="H4878" s="17"/>
      <c r="I4878" s="17"/>
    </row>
    <row r="4879" spans="6:9">
      <c r="F4879" s="16"/>
      <c r="G4879" s="17"/>
      <c r="H4879" s="17"/>
      <c r="I4879" s="17"/>
    </row>
    <row r="4880" spans="6:9">
      <c r="F4880" s="16"/>
      <c r="G4880" s="17"/>
      <c r="H4880" s="17"/>
      <c r="I4880" s="17"/>
    </row>
    <row r="4881" spans="6:9">
      <c r="F4881" s="16"/>
      <c r="G4881" s="17"/>
      <c r="H4881" s="17"/>
      <c r="I4881" s="17"/>
    </row>
    <row r="4882" spans="6:9">
      <c r="F4882" s="16"/>
      <c r="G4882" s="17"/>
      <c r="H4882" s="17"/>
      <c r="I4882" s="17"/>
    </row>
    <row r="4883" spans="6:9">
      <c r="F4883" s="16"/>
      <c r="G4883" s="17"/>
      <c r="H4883" s="17"/>
      <c r="I4883" s="17"/>
    </row>
    <row r="4884" spans="6:9">
      <c r="F4884" s="16"/>
      <c r="G4884" s="17"/>
      <c r="H4884" s="17"/>
      <c r="I4884" s="17"/>
    </row>
    <row r="4885" spans="6:9">
      <c r="F4885" s="16"/>
      <c r="G4885" s="17"/>
      <c r="H4885" s="17"/>
      <c r="I4885" s="17"/>
    </row>
    <row r="4886" spans="6:9">
      <c r="F4886" s="16"/>
      <c r="G4886" s="17"/>
      <c r="H4886" s="17"/>
      <c r="I4886" s="17"/>
    </row>
    <row r="4887" spans="6:9">
      <c r="F4887" s="16"/>
      <c r="G4887" s="17"/>
      <c r="H4887" s="17"/>
      <c r="I4887" s="17"/>
    </row>
    <row r="4888" spans="6:9">
      <c r="F4888" s="16"/>
      <c r="G4888" s="17"/>
      <c r="H4888" s="17"/>
      <c r="I4888" s="17"/>
    </row>
    <row r="4889" spans="6:9">
      <c r="F4889" s="16"/>
      <c r="G4889" s="17"/>
      <c r="H4889" s="17"/>
      <c r="I4889" s="17"/>
    </row>
    <row r="4890" spans="6:9">
      <c r="F4890" s="16"/>
      <c r="G4890" s="17"/>
      <c r="H4890" s="17"/>
      <c r="I4890" s="17"/>
    </row>
    <row r="4891" spans="6:9">
      <c r="F4891" s="16"/>
      <c r="G4891" s="17"/>
      <c r="H4891" s="17"/>
      <c r="I4891" s="17"/>
    </row>
    <row r="4892" spans="6:9">
      <c r="F4892" s="16"/>
      <c r="G4892" s="17"/>
      <c r="H4892" s="17"/>
      <c r="I4892" s="17"/>
    </row>
    <row r="4893" spans="6:9">
      <c r="F4893" s="16"/>
      <c r="G4893" s="17"/>
      <c r="H4893" s="17"/>
      <c r="I4893" s="17"/>
    </row>
    <row r="4894" spans="6:9">
      <c r="F4894" s="16"/>
      <c r="G4894" s="17"/>
      <c r="H4894" s="17"/>
      <c r="I4894" s="17"/>
    </row>
    <row r="4895" spans="6:9">
      <c r="F4895" s="16"/>
      <c r="G4895" s="17"/>
      <c r="H4895" s="17"/>
      <c r="I4895" s="17"/>
    </row>
    <row r="4896" spans="6:9">
      <c r="F4896" s="16"/>
      <c r="G4896" s="17"/>
      <c r="H4896" s="17"/>
      <c r="I4896" s="17"/>
    </row>
    <row r="4897" spans="6:9">
      <c r="F4897" s="16"/>
      <c r="G4897" s="17"/>
      <c r="H4897" s="17"/>
      <c r="I4897" s="17"/>
    </row>
    <row r="4898" spans="6:9">
      <c r="F4898" s="16"/>
      <c r="G4898" s="17"/>
      <c r="H4898" s="17"/>
      <c r="I4898" s="17"/>
    </row>
    <row r="4899" spans="6:9">
      <c r="F4899" s="16"/>
      <c r="G4899" s="17"/>
      <c r="H4899" s="17"/>
      <c r="I4899" s="17"/>
    </row>
    <row r="4900" spans="6:9">
      <c r="F4900" s="16"/>
      <c r="G4900" s="17"/>
      <c r="H4900" s="17"/>
      <c r="I4900" s="17"/>
    </row>
    <row r="4901" spans="6:9">
      <c r="F4901" s="16"/>
      <c r="G4901" s="17"/>
      <c r="H4901" s="17"/>
      <c r="I4901" s="17"/>
    </row>
    <row r="4902" spans="6:9">
      <c r="F4902" s="16"/>
      <c r="G4902" s="17"/>
      <c r="H4902" s="17"/>
      <c r="I4902" s="17"/>
    </row>
    <row r="4903" spans="6:9">
      <c r="F4903" s="16"/>
      <c r="G4903" s="17"/>
      <c r="H4903" s="17"/>
      <c r="I4903" s="17"/>
    </row>
    <row r="4904" spans="6:9">
      <c r="F4904" s="16"/>
      <c r="G4904" s="17"/>
      <c r="H4904" s="17"/>
      <c r="I4904" s="17"/>
    </row>
    <row r="4905" spans="6:9">
      <c r="F4905" s="16"/>
      <c r="G4905" s="17"/>
      <c r="H4905" s="17"/>
      <c r="I4905" s="17"/>
    </row>
    <row r="4906" spans="6:9">
      <c r="F4906" s="16"/>
      <c r="G4906" s="17"/>
      <c r="H4906" s="17"/>
      <c r="I4906" s="17"/>
    </row>
    <row r="4907" spans="6:9">
      <c r="F4907" s="16"/>
      <c r="G4907" s="17"/>
      <c r="H4907" s="17"/>
      <c r="I4907" s="17"/>
    </row>
    <row r="4908" spans="6:9">
      <c r="F4908" s="16"/>
      <c r="G4908" s="17"/>
      <c r="H4908" s="17"/>
      <c r="I4908" s="17"/>
    </row>
    <row r="4909" spans="6:9">
      <c r="F4909" s="16"/>
      <c r="G4909" s="17"/>
      <c r="H4909" s="17"/>
      <c r="I4909" s="17"/>
    </row>
    <row r="4910" spans="6:9">
      <c r="F4910" s="16"/>
      <c r="G4910" s="17"/>
      <c r="H4910" s="17"/>
      <c r="I4910" s="17"/>
    </row>
    <row r="4911" spans="6:9">
      <c r="F4911" s="16"/>
      <c r="G4911" s="17"/>
      <c r="H4911" s="17"/>
      <c r="I4911" s="17"/>
    </row>
    <row r="4912" spans="6:9">
      <c r="F4912" s="16"/>
      <c r="G4912" s="17"/>
      <c r="H4912" s="17"/>
      <c r="I4912" s="17"/>
    </row>
    <row r="4913" spans="6:9">
      <c r="F4913" s="16"/>
      <c r="G4913" s="17"/>
      <c r="H4913" s="17"/>
      <c r="I4913" s="17"/>
    </row>
    <row r="4914" spans="6:9">
      <c r="F4914" s="16"/>
      <c r="G4914" s="17"/>
      <c r="H4914" s="17"/>
      <c r="I4914" s="17"/>
    </row>
    <row r="4915" spans="6:9">
      <c r="F4915" s="16"/>
      <c r="G4915" s="17"/>
      <c r="H4915" s="17"/>
      <c r="I4915" s="17"/>
    </row>
    <row r="4916" spans="6:9">
      <c r="F4916" s="16"/>
      <c r="G4916" s="17"/>
      <c r="H4916" s="17"/>
      <c r="I4916" s="17"/>
    </row>
    <row r="4917" spans="6:9">
      <c r="F4917" s="16"/>
      <c r="G4917" s="17"/>
      <c r="H4917" s="17"/>
      <c r="I4917" s="17"/>
    </row>
    <row r="4918" spans="6:9">
      <c r="F4918" s="16"/>
      <c r="G4918" s="17"/>
      <c r="H4918" s="17"/>
      <c r="I4918" s="17"/>
    </row>
    <row r="4919" spans="6:9">
      <c r="F4919" s="16"/>
      <c r="G4919" s="17"/>
      <c r="H4919" s="17"/>
      <c r="I4919" s="17"/>
    </row>
    <row r="4920" spans="6:9">
      <c r="F4920" s="16"/>
      <c r="G4920" s="17"/>
      <c r="H4920" s="17"/>
      <c r="I4920" s="17"/>
    </row>
    <row r="4921" spans="6:9">
      <c r="F4921" s="16"/>
      <c r="G4921" s="17"/>
      <c r="H4921" s="17"/>
      <c r="I4921" s="17"/>
    </row>
    <row r="4922" spans="6:9">
      <c r="F4922" s="16"/>
      <c r="G4922" s="17"/>
      <c r="H4922" s="17"/>
      <c r="I4922" s="17"/>
    </row>
    <row r="4923" spans="6:9">
      <c r="F4923" s="16"/>
      <c r="G4923" s="17"/>
      <c r="H4923" s="17"/>
      <c r="I4923" s="17"/>
    </row>
    <row r="4924" spans="6:9">
      <c r="F4924" s="16"/>
      <c r="G4924" s="17"/>
      <c r="H4924" s="17"/>
      <c r="I4924" s="17"/>
    </row>
    <row r="4925" spans="6:9">
      <c r="F4925" s="16"/>
      <c r="G4925" s="17"/>
      <c r="H4925" s="17"/>
      <c r="I4925" s="17"/>
    </row>
    <row r="4926" spans="6:9">
      <c r="F4926" s="16"/>
      <c r="G4926" s="17"/>
      <c r="H4926" s="17"/>
      <c r="I4926" s="17"/>
    </row>
    <row r="4927" spans="6:9">
      <c r="F4927" s="16"/>
      <c r="G4927" s="17"/>
      <c r="H4927" s="17"/>
      <c r="I4927" s="17"/>
    </row>
    <row r="4928" spans="6:9">
      <c r="F4928" s="16"/>
      <c r="G4928" s="17"/>
      <c r="H4928" s="17"/>
      <c r="I4928" s="17"/>
    </row>
    <row r="4929" spans="6:9">
      <c r="F4929" s="16"/>
      <c r="G4929" s="17"/>
      <c r="H4929" s="17"/>
      <c r="I4929" s="17"/>
    </row>
    <row r="4930" spans="6:9">
      <c r="F4930" s="16"/>
      <c r="G4930" s="17"/>
      <c r="H4930" s="17"/>
      <c r="I4930" s="17"/>
    </row>
    <row r="4931" spans="6:9">
      <c r="F4931" s="16"/>
      <c r="G4931" s="17"/>
      <c r="H4931" s="17"/>
      <c r="I4931" s="17"/>
    </row>
    <row r="4932" spans="6:9">
      <c r="F4932" s="16"/>
      <c r="G4932" s="17"/>
      <c r="H4932" s="17"/>
      <c r="I4932" s="17"/>
    </row>
    <row r="4933" spans="6:9">
      <c r="F4933" s="16"/>
      <c r="G4933" s="17"/>
      <c r="H4933" s="17"/>
      <c r="I4933" s="17"/>
    </row>
    <row r="4934" spans="6:9">
      <c r="F4934" s="16"/>
      <c r="G4934" s="17"/>
      <c r="H4934" s="17"/>
      <c r="I4934" s="17"/>
    </row>
    <row r="4935" spans="6:9">
      <c r="F4935" s="16"/>
      <c r="G4935" s="17"/>
      <c r="H4935" s="17"/>
      <c r="I4935" s="17"/>
    </row>
    <row r="4936" spans="6:9">
      <c r="F4936" s="16"/>
      <c r="G4936" s="17"/>
      <c r="H4936" s="17"/>
      <c r="I4936" s="17"/>
    </row>
    <row r="4937" spans="6:9">
      <c r="F4937" s="16"/>
      <c r="G4937" s="17"/>
      <c r="H4937" s="17"/>
      <c r="I4937" s="17"/>
    </row>
    <row r="4938" spans="6:9">
      <c r="F4938" s="16"/>
      <c r="G4938" s="17"/>
      <c r="H4938" s="17"/>
      <c r="I4938" s="17"/>
    </row>
    <row r="4939" spans="6:9">
      <c r="F4939" s="16"/>
      <c r="G4939" s="17"/>
      <c r="H4939" s="17"/>
      <c r="I4939" s="17"/>
    </row>
    <row r="4940" spans="6:9">
      <c r="F4940" s="16"/>
      <c r="G4940" s="17"/>
      <c r="H4940" s="17"/>
      <c r="I4940" s="17"/>
    </row>
    <row r="4941" spans="6:9">
      <c r="F4941" s="16"/>
      <c r="G4941" s="17"/>
      <c r="H4941" s="17"/>
      <c r="I4941" s="17"/>
    </row>
    <row r="4942" spans="6:9">
      <c r="F4942" s="16"/>
      <c r="G4942" s="17"/>
      <c r="H4942" s="17"/>
      <c r="I4942" s="17"/>
    </row>
    <row r="4943" spans="6:9">
      <c r="F4943" s="16"/>
      <c r="G4943" s="17"/>
      <c r="H4943" s="17"/>
      <c r="I4943" s="17"/>
    </row>
    <row r="4944" spans="6:9">
      <c r="F4944" s="16"/>
      <c r="G4944" s="17"/>
      <c r="H4944" s="17"/>
      <c r="I4944" s="17"/>
    </row>
    <row r="4945" spans="6:9">
      <c r="F4945" s="16"/>
      <c r="G4945" s="17"/>
      <c r="H4945" s="17"/>
      <c r="I4945" s="17"/>
    </row>
    <row r="4946" spans="6:9">
      <c r="F4946" s="16"/>
      <c r="G4946" s="17"/>
      <c r="H4946" s="17"/>
      <c r="I4946" s="17"/>
    </row>
    <row r="4947" spans="6:9">
      <c r="F4947" s="16"/>
      <c r="G4947" s="17"/>
      <c r="H4947" s="17"/>
      <c r="I4947" s="17"/>
    </row>
    <row r="4948" spans="6:9">
      <c r="F4948" s="16"/>
      <c r="G4948" s="17"/>
      <c r="H4948" s="17"/>
      <c r="I4948" s="17"/>
    </row>
    <row r="4949" spans="6:9">
      <c r="F4949" s="16"/>
      <c r="G4949" s="17"/>
      <c r="H4949" s="17"/>
      <c r="I4949" s="17"/>
    </row>
    <row r="4950" spans="6:9">
      <c r="F4950" s="16"/>
      <c r="G4950" s="17"/>
      <c r="H4950" s="17"/>
      <c r="I4950" s="17"/>
    </row>
    <row r="4951" spans="6:9">
      <c r="F4951" s="16"/>
      <c r="G4951" s="17"/>
      <c r="H4951" s="17"/>
      <c r="I4951" s="17"/>
    </row>
    <row r="4952" spans="6:9">
      <c r="F4952" s="16"/>
      <c r="G4952" s="17"/>
      <c r="H4952" s="17"/>
      <c r="I4952" s="17"/>
    </row>
    <row r="4953" spans="6:9">
      <c r="F4953" s="16"/>
      <c r="G4953" s="17"/>
      <c r="H4953" s="17"/>
      <c r="I4953" s="17"/>
    </row>
    <row r="4954" spans="6:9">
      <c r="F4954" s="16"/>
      <c r="G4954" s="17"/>
      <c r="H4954" s="17"/>
      <c r="I4954" s="17"/>
    </row>
    <row r="4955" spans="6:9">
      <c r="F4955" s="16"/>
      <c r="G4955" s="17"/>
      <c r="H4955" s="17"/>
      <c r="I4955" s="17"/>
    </row>
    <row r="4956" spans="6:9">
      <c r="F4956" s="16"/>
      <c r="G4956" s="17"/>
      <c r="H4956" s="17"/>
      <c r="I4956" s="17"/>
    </row>
    <row r="4957" spans="6:9">
      <c r="F4957" s="16"/>
      <c r="G4957" s="17"/>
      <c r="H4957" s="17"/>
      <c r="I4957" s="17"/>
    </row>
    <row r="4958" spans="6:9">
      <c r="F4958" s="16"/>
      <c r="G4958" s="17"/>
      <c r="H4958" s="17"/>
      <c r="I4958" s="17"/>
    </row>
    <row r="4959" spans="6:9">
      <c r="F4959" s="16"/>
      <c r="G4959" s="17"/>
      <c r="H4959" s="17"/>
      <c r="I4959" s="17"/>
    </row>
    <row r="4960" spans="6:9">
      <c r="F4960" s="16"/>
      <c r="G4960" s="17"/>
      <c r="H4960" s="17"/>
      <c r="I4960" s="17"/>
    </row>
    <row r="4961" spans="6:9">
      <c r="F4961" s="16"/>
      <c r="G4961" s="17"/>
      <c r="H4961" s="17"/>
      <c r="I4961" s="17"/>
    </row>
    <row r="4962" spans="6:9">
      <c r="F4962" s="16"/>
      <c r="G4962" s="17"/>
      <c r="H4962" s="17"/>
      <c r="I4962" s="17"/>
    </row>
    <row r="4963" spans="6:9">
      <c r="F4963" s="16"/>
      <c r="G4963" s="17"/>
      <c r="H4963" s="17"/>
      <c r="I4963" s="17"/>
    </row>
    <row r="4964" spans="6:9">
      <c r="F4964" s="16"/>
      <c r="G4964" s="17"/>
      <c r="H4964" s="17"/>
      <c r="I4964" s="17"/>
    </row>
    <row r="4965" spans="6:9">
      <c r="F4965" s="16"/>
      <c r="G4965" s="17"/>
      <c r="H4965" s="17"/>
      <c r="I4965" s="17"/>
    </row>
    <row r="4966" spans="6:9">
      <c r="F4966" s="16"/>
      <c r="G4966" s="17"/>
      <c r="H4966" s="17"/>
      <c r="I4966" s="17"/>
    </row>
    <row r="4967" spans="6:9">
      <c r="F4967" s="16"/>
      <c r="G4967" s="17"/>
      <c r="H4967" s="17"/>
      <c r="I4967" s="17"/>
    </row>
    <row r="4968" spans="6:9">
      <c r="F4968" s="16"/>
      <c r="G4968" s="17"/>
      <c r="H4968" s="17"/>
      <c r="I4968" s="17"/>
    </row>
    <row r="4969" spans="6:9">
      <c r="F4969" s="16"/>
      <c r="G4969" s="17"/>
      <c r="H4969" s="17"/>
      <c r="I4969" s="17"/>
    </row>
    <row r="4970" spans="6:9">
      <c r="F4970" s="16"/>
      <c r="G4970" s="17"/>
      <c r="H4970" s="17"/>
      <c r="I4970" s="17"/>
    </row>
    <row r="4971" spans="6:9">
      <c r="F4971" s="16"/>
      <c r="G4971" s="17"/>
      <c r="H4971" s="17"/>
      <c r="I4971" s="17"/>
    </row>
    <row r="4972" spans="6:9">
      <c r="F4972" s="16"/>
      <c r="G4972" s="17"/>
      <c r="H4972" s="17"/>
      <c r="I4972" s="17"/>
    </row>
    <row r="4973" spans="6:9">
      <c r="F4973" s="16"/>
      <c r="G4973" s="17"/>
      <c r="H4973" s="17"/>
      <c r="I4973" s="17"/>
    </row>
    <row r="4974" spans="6:9">
      <c r="F4974" s="16"/>
      <c r="G4974" s="17"/>
      <c r="H4974" s="17"/>
      <c r="I4974" s="17"/>
    </row>
    <row r="4975" spans="6:9">
      <c r="F4975" s="16"/>
      <c r="G4975" s="17"/>
      <c r="H4975" s="17"/>
      <c r="I4975" s="17"/>
    </row>
    <row r="4976" spans="6:9">
      <c r="F4976" s="16"/>
      <c r="G4976" s="17"/>
      <c r="H4976" s="17"/>
      <c r="I4976" s="17"/>
    </row>
    <row r="4977" spans="6:9">
      <c r="F4977" s="16"/>
      <c r="G4977" s="17"/>
      <c r="H4977" s="17"/>
      <c r="I4977" s="17"/>
    </row>
    <row r="4978" spans="6:9">
      <c r="F4978" s="16"/>
      <c r="G4978" s="17"/>
      <c r="H4978" s="17"/>
      <c r="I4978" s="17"/>
    </row>
    <row r="4979" spans="6:9">
      <c r="F4979" s="16"/>
      <c r="G4979" s="17"/>
      <c r="H4979" s="17"/>
      <c r="I4979" s="17"/>
    </row>
    <row r="4980" spans="6:9">
      <c r="F4980" s="16"/>
      <c r="G4980" s="17"/>
      <c r="H4980" s="17"/>
      <c r="I4980" s="17"/>
    </row>
    <row r="4981" spans="6:9">
      <c r="F4981" s="16"/>
      <c r="G4981" s="17"/>
      <c r="H4981" s="17"/>
      <c r="I4981" s="17"/>
    </row>
    <row r="4982" spans="6:9">
      <c r="F4982" s="16"/>
      <c r="G4982" s="17"/>
      <c r="H4982" s="17"/>
      <c r="I4982" s="17"/>
    </row>
    <row r="4983" spans="6:9">
      <c r="F4983" s="16"/>
      <c r="G4983" s="17"/>
      <c r="H4983" s="17"/>
      <c r="I4983" s="17"/>
    </row>
    <row r="4984" spans="6:9">
      <c r="F4984" s="16"/>
      <c r="G4984" s="17"/>
      <c r="H4984" s="17"/>
      <c r="I4984" s="17"/>
    </row>
    <row r="4985" spans="6:9">
      <c r="F4985" s="16"/>
      <c r="G4985" s="17"/>
      <c r="H4985" s="17"/>
      <c r="I4985" s="17"/>
    </row>
    <row r="4986" spans="6:9">
      <c r="F4986" s="16"/>
      <c r="G4986" s="17"/>
      <c r="H4986" s="17"/>
      <c r="I4986" s="17"/>
    </row>
    <row r="4987" spans="6:9">
      <c r="F4987" s="16"/>
      <c r="G4987" s="17"/>
      <c r="H4987" s="17"/>
      <c r="I4987" s="17"/>
    </row>
    <row r="4988" spans="6:9">
      <c r="F4988" s="16"/>
      <c r="G4988" s="17"/>
      <c r="H4988" s="17"/>
      <c r="I4988" s="17"/>
    </row>
    <row r="4989" spans="6:9">
      <c r="F4989" s="16"/>
      <c r="G4989" s="17"/>
      <c r="H4989" s="17"/>
      <c r="I4989" s="17"/>
    </row>
  </sheetData>
  <mergeCells count="1002">
    <mergeCell ref="T997:AC997"/>
    <mergeCell ref="T998:AC998"/>
    <mergeCell ref="T999:AC999"/>
    <mergeCell ref="T1000:AC1000"/>
    <mergeCell ref="T991:AC991"/>
    <mergeCell ref="T992:AC992"/>
    <mergeCell ref="T993:AC993"/>
    <mergeCell ref="T994:AC994"/>
    <mergeCell ref="T995:AC995"/>
    <mergeCell ref="T996:AC996"/>
    <mergeCell ref="T985:AC985"/>
    <mergeCell ref="T986:AC986"/>
    <mergeCell ref="T987:AC987"/>
    <mergeCell ref="T988:AC988"/>
    <mergeCell ref="T989:AC989"/>
    <mergeCell ref="T990:AC990"/>
    <mergeCell ref="T979:AC979"/>
    <mergeCell ref="T980:AC980"/>
    <mergeCell ref="T981:AC981"/>
    <mergeCell ref="T982:AC982"/>
    <mergeCell ref="T983:AC983"/>
    <mergeCell ref="T984:AC984"/>
    <mergeCell ref="T973:AC973"/>
    <mergeCell ref="T974:AC974"/>
    <mergeCell ref="T975:AC975"/>
    <mergeCell ref="T976:AC976"/>
    <mergeCell ref="T977:AC977"/>
    <mergeCell ref="T978:AC978"/>
    <mergeCell ref="T967:AC967"/>
    <mergeCell ref="T968:AC968"/>
    <mergeCell ref="T969:AC969"/>
    <mergeCell ref="T970:AC970"/>
    <mergeCell ref="T971:AC971"/>
    <mergeCell ref="T972:AC972"/>
    <mergeCell ref="T961:AC961"/>
    <mergeCell ref="T962:AC962"/>
    <mergeCell ref="T963:AC963"/>
    <mergeCell ref="T964:AC964"/>
    <mergeCell ref="T965:AC965"/>
    <mergeCell ref="T966:AC966"/>
    <mergeCell ref="T955:AC955"/>
    <mergeCell ref="T956:AC956"/>
    <mergeCell ref="T957:AC957"/>
    <mergeCell ref="T958:AC958"/>
    <mergeCell ref="T959:AC959"/>
    <mergeCell ref="T960:AC960"/>
    <mergeCell ref="T949:AC949"/>
    <mergeCell ref="T950:AC950"/>
    <mergeCell ref="T951:AC951"/>
    <mergeCell ref="T952:AC952"/>
    <mergeCell ref="T953:AC953"/>
    <mergeCell ref="T954:AC954"/>
    <mergeCell ref="T943:AC943"/>
    <mergeCell ref="T944:AC944"/>
    <mergeCell ref="T945:AC945"/>
    <mergeCell ref="T946:AC946"/>
    <mergeCell ref="T947:AC947"/>
    <mergeCell ref="T948:AC948"/>
    <mergeCell ref="T937:AC937"/>
    <mergeCell ref="T938:AC938"/>
    <mergeCell ref="T939:AC939"/>
    <mergeCell ref="T940:AC940"/>
    <mergeCell ref="T941:AC941"/>
    <mergeCell ref="T942:AC942"/>
    <mergeCell ref="T931:AC931"/>
    <mergeCell ref="T932:AC932"/>
    <mergeCell ref="T933:AC933"/>
    <mergeCell ref="T934:AC934"/>
    <mergeCell ref="T935:AC935"/>
    <mergeCell ref="T936:AC936"/>
    <mergeCell ref="T925:AC925"/>
    <mergeCell ref="T926:AC926"/>
    <mergeCell ref="T927:AC927"/>
    <mergeCell ref="T928:AC928"/>
    <mergeCell ref="T929:AC929"/>
    <mergeCell ref="T930:AC930"/>
    <mergeCell ref="T919:AC919"/>
    <mergeCell ref="T920:AC920"/>
    <mergeCell ref="T921:AC921"/>
    <mergeCell ref="T922:AC922"/>
    <mergeCell ref="T923:AC923"/>
    <mergeCell ref="T924:AC924"/>
    <mergeCell ref="T913:AC913"/>
    <mergeCell ref="T914:AC914"/>
    <mergeCell ref="T915:AC915"/>
    <mergeCell ref="T916:AC916"/>
    <mergeCell ref="T917:AC917"/>
    <mergeCell ref="T918:AC918"/>
    <mergeCell ref="T907:AC907"/>
    <mergeCell ref="T908:AC908"/>
    <mergeCell ref="T909:AC909"/>
    <mergeCell ref="T910:AC910"/>
    <mergeCell ref="T911:AC911"/>
    <mergeCell ref="T912:AC912"/>
    <mergeCell ref="T901:AC901"/>
    <mergeCell ref="T902:AC902"/>
    <mergeCell ref="T903:AC903"/>
    <mergeCell ref="T904:AC904"/>
    <mergeCell ref="T905:AC905"/>
    <mergeCell ref="T906:AC906"/>
    <mergeCell ref="T895:AC895"/>
    <mergeCell ref="T896:AC896"/>
    <mergeCell ref="T897:AC897"/>
    <mergeCell ref="T898:AC898"/>
    <mergeCell ref="T899:AC899"/>
    <mergeCell ref="T900:AC900"/>
    <mergeCell ref="T889:AC889"/>
    <mergeCell ref="T890:AC890"/>
    <mergeCell ref="T891:AC891"/>
    <mergeCell ref="T892:AC892"/>
    <mergeCell ref="T893:AC893"/>
    <mergeCell ref="T894:AC894"/>
    <mergeCell ref="T883:AC883"/>
    <mergeCell ref="T884:AC884"/>
    <mergeCell ref="T885:AC885"/>
    <mergeCell ref="T886:AC886"/>
    <mergeCell ref="T887:AC887"/>
    <mergeCell ref="T888:AC888"/>
    <mergeCell ref="T877:AC877"/>
    <mergeCell ref="T878:AC878"/>
    <mergeCell ref="T879:AC879"/>
    <mergeCell ref="T880:AC880"/>
    <mergeCell ref="T881:AC881"/>
    <mergeCell ref="T882:AC882"/>
    <mergeCell ref="T871:AC871"/>
    <mergeCell ref="T872:AC872"/>
    <mergeCell ref="T873:AC873"/>
    <mergeCell ref="T874:AC874"/>
    <mergeCell ref="T875:AC875"/>
    <mergeCell ref="T876:AC876"/>
    <mergeCell ref="T865:AC865"/>
    <mergeCell ref="T866:AC866"/>
    <mergeCell ref="T867:AC867"/>
    <mergeCell ref="T868:AC868"/>
    <mergeCell ref="T869:AC869"/>
    <mergeCell ref="T870:AC870"/>
    <mergeCell ref="T859:AC859"/>
    <mergeCell ref="T860:AC860"/>
    <mergeCell ref="T861:AC861"/>
    <mergeCell ref="T862:AC862"/>
    <mergeCell ref="T863:AC863"/>
    <mergeCell ref="T864:AC864"/>
    <mergeCell ref="T853:AC853"/>
    <mergeCell ref="T854:AC854"/>
    <mergeCell ref="T855:AC855"/>
    <mergeCell ref="T856:AC856"/>
    <mergeCell ref="T857:AC857"/>
    <mergeCell ref="T858:AC858"/>
    <mergeCell ref="T847:AC847"/>
    <mergeCell ref="T848:AC848"/>
    <mergeCell ref="T849:AC849"/>
    <mergeCell ref="T850:AC850"/>
    <mergeCell ref="T851:AC851"/>
    <mergeCell ref="T852:AC852"/>
    <mergeCell ref="T841:AC841"/>
    <mergeCell ref="T842:AC842"/>
    <mergeCell ref="T843:AC843"/>
    <mergeCell ref="T844:AC844"/>
    <mergeCell ref="T845:AC845"/>
    <mergeCell ref="T846:AC846"/>
    <mergeCell ref="T835:AC835"/>
    <mergeCell ref="T836:AC836"/>
    <mergeCell ref="T837:AC837"/>
    <mergeCell ref="T838:AC838"/>
    <mergeCell ref="T839:AC839"/>
    <mergeCell ref="T840:AC840"/>
    <mergeCell ref="T829:AC829"/>
    <mergeCell ref="T830:AC830"/>
    <mergeCell ref="T831:AC831"/>
    <mergeCell ref="T832:AC832"/>
    <mergeCell ref="T833:AC833"/>
    <mergeCell ref="T834:AC834"/>
    <mergeCell ref="T823:AC823"/>
    <mergeCell ref="T824:AC824"/>
    <mergeCell ref="T825:AC825"/>
    <mergeCell ref="T826:AC826"/>
    <mergeCell ref="T827:AC827"/>
    <mergeCell ref="T828:AC828"/>
    <mergeCell ref="T817:AC817"/>
    <mergeCell ref="T818:AC818"/>
    <mergeCell ref="T819:AC819"/>
    <mergeCell ref="T820:AC820"/>
    <mergeCell ref="T821:AC821"/>
    <mergeCell ref="T822:AC822"/>
    <mergeCell ref="T811:AC811"/>
    <mergeCell ref="T812:AC812"/>
    <mergeCell ref="T813:AC813"/>
    <mergeCell ref="T814:AC814"/>
    <mergeCell ref="T815:AC815"/>
    <mergeCell ref="T816:AC816"/>
    <mergeCell ref="T805:AC805"/>
    <mergeCell ref="T806:AC806"/>
    <mergeCell ref="T807:AC807"/>
    <mergeCell ref="T808:AC808"/>
    <mergeCell ref="T809:AC809"/>
    <mergeCell ref="T810:AC810"/>
    <mergeCell ref="T799:AC799"/>
    <mergeCell ref="T800:AC800"/>
    <mergeCell ref="T801:AC801"/>
    <mergeCell ref="T802:AC802"/>
    <mergeCell ref="T803:AC803"/>
    <mergeCell ref="T804:AC804"/>
    <mergeCell ref="T793:AC793"/>
    <mergeCell ref="T794:AC794"/>
    <mergeCell ref="T795:AC795"/>
    <mergeCell ref="T796:AC796"/>
    <mergeCell ref="T797:AC797"/>
    <mergeCell ref="T798:AC798"/>
    <mergeCell ref="T787:AC787"/>
    <mergeCell ref="T788:AC788"/>
    <mergeCell ref="T789:AC789"/>
    <mergeCell ref="T790:AC790"/>
    <mergeCell ref="T791:AC791"/>
    <mergeCell ref="T792:AC792"/>
    <mergeCell ref="T781:AC781"/>
    <mergeCell ref="T782:AC782"/>
    <mergeCell ref="T783:AC783"/>
    <mergeCell ref="T784:AC784"/>
    <mergeCell ref="T785:AC785"/>
    <mergeCell ref="T786:AC786"/>
    <mergeCell ref="T775:AC775"/>
    <mergeCell ref="T776:AC776"/>
    <mergeCell ref="T777:AC777"/>
    <mergeCell ref="T778:AC778"/>
    <mergeCell ref="T779:AC779"/>
    <mergeCell ref="T780:AC780"/>
    <mergeCell ref="T769:AC769"/>
    <mergeCell ref="T770:AC770"/>
    <mergeCell ref="T771:AC771"/>
    <mergeCell ref="T772:AC772"/>
    <mergeCell ref="T773:AC773"/>
    <mergeCell ref="T774:AC774"/>
    <mergeCell ref="T763:AC763"/>
    <mergeCell ref="T764:AC764"/>
    <mergeCell ref="T765:AC765"/>
    <mergeCell ref="T766:AC766"/>
    <mergeCell ref="T767:AC767"/>
    <mergeCell ref="T768:AC768"/>
    <mergeCell ref="T757:AC757"/>
    <mergeCell ref="T758:AC758"/>
    <mergeCell ref="T759:AC759"/>
    <mergeCell ref="T760:AC760"/>
    <mergeCell ref="T761:AC761"/>
    <mergeCell ref="T762:AC762"/>
    <mergeCell ref="T751:AC751"/>
    <mergeCell ref="T752:AC752"/>
    <mergeCell ref="T753:AC753"/>
    <mergeCell ref="T754:AC754"/>
    <mergeCell ref="T755:AC755"/>
    <mergeCell ref="T756:AC756"/>
    <mergeCell ref="T745:AC745"/>
    <mergeCell ref="T746:AC746"/>
    <mergeCell ref="T747:AC747"/>
    <mergeCell ref="T748:AC748"/>
    <mergeCell ref="T749:AC749"/>
    <mergeCell ref="T750:AC750"/>
    <mergeCell ref="T739:AC739"/>
    <mergeCell ref="T740:AC740"/>
    <mergeCell ref="T741:AC741"/>
    <mergeCell ref="T742:AC742"/>
    <mergeCell ref="T743:AC743"/>
    <mergeCell ref="T744:AC744"/>
    <mergeCell ref="T733:AC733"/>
    <mergeCell ref="T734:AC734"/>
    <mergeCell ref="T735:AC735"/>
    <mergeCell ref="T736:AC736"/>
    <mergeCell ref="T737:AC737"/>
    <mergeCell ref="T738:AC738"/>
    <mergeCell ref="T727:AC727"/>
    <mergeCell ref="T728:AC728"/>
    <mergeCell ref="T729:AC729"/>
    <mergeCell ref="T730:AC730"/>
    <mergeCell ref="T731:AC731"/>
    <mergeCell ref="T732:AC732"/>
    <mergeCell ref="T721:AC721"/>
    <mergeCell ref="T722:AC722"/>
    <mergeCell ref="T723:AC723"/>
    <mergeCell ref="T724:AC724"/>
    <mergeCell ref="T725:AC725"/>
    <mergeCell ref="T726:AC726"/>
    <mergeCell ref="T715:AC715"/>
    <mergeCell ref="T716:AC716"/>
    <mergeCell ref="T717:AC717"/>
    <mergeCell ref="T718:AC718"/>
    <mergeCell ref="T719:AC719"/>
    <mergeCell ref="T720:AC720"/>
    <mergeCell ref="T709:AC709"/>
    <mergeCell ref="T710:AC710"/>
    <mergeCell ref="T711:AC711"/>
    <mergeCell ref="T712:AC712"/>
    <mergeCell ref="T713:AC713"/>
    <mergeCell ref="T714:AC714"/>
    <mergeCell ref="T703:AC703"/>
    <mergeCell ref="T704:AC704"/>
    <mergeCell ref="T705:AC705"/>
    <mergeCell ref="T706:AC706"/>
    <mergeCell ref="T707:AC707"/>
    <mergeCell ref="T708:AC708"/>
    <mergeCell ref="T697:AC697"/>
    <mergeCell ref="T698:AC698"/>
    <mergeCell ref="T699:AC699"/>
    <mergeCell ref="T700:AC700"/>
    <mergeCell ref="T701:AC701"/>
    <mergeCell ref="T702:AC702"/>
    <mergeCell ref="T691:AC691"/>
    <mergeCell ref="T692:AC692"/>
    <mergeCell ref="T693:AC693"/>
    <mergeCell ref="T694:AC694"/>
    <mergeCell ref="T695:AC695"/>
    <mergeCell ref="T696:AC696"/>
    <mergeCell ref="T685:AC685"/>
    <mergeCell ref="T686:AC686"/>
    <mergeCell ref="T687:AC687"/>
    <mergeCell ref="T688:AC688"/>
    <mergeCell ref="T689:AC689"/>
    <mergeCell ref="T690:AC690"/>
    <mergeCell ref="T679:AC679"/>
    <mergeCell ref="T680:AC680"/>
    <mergeCell ref="T681:AC681"/>
    <mergeCell ref="T682:AC682"/>
    <mergeCell ref="T683:AC683"/>
    <mergeCell ref="T684:AC684"/>
    <mergeCell ref="T673:AC673"/>
    <mergeCell ref="T674:AC674"/>
    <mergeCell ref="T675:AC675"/>
    <mergeCell ref="T676:AC676"/>
    <mergeCell ref="T677:AC677"/>
    <mergeCell ref="T678:AC678"/>
    <mergeCell ref="T667:AC667"/>
    <mergeCell ref="T668:AC668"/>
    <mergeCell ref="T669:AC669"/>
    <mergeCell ref="T670:AC670"/>
    <mergeCell ref="T671:AC671"/>
    <mergeCell ref="T672:AC672"/>
    <mergeCell ref="T661:AC661"/>
    <mergeCell ref="T662:AC662"/>
    <mergeCell ref="T663:AC663"/>
    <mergeCell ref="T664:AC664"/>
    <mergeCell ref="T665:AC665"/>
    <mergeCell ref="T666:AC666"/>
    <mergeCell ref="T655:AC655"/>
    <mergeCell ref="T656:AC656"/>
    <mergeCell ref="T657:AC657"/>
    <mergeCell ref="T658:AC658"/>
    <mergeCell ref="T659:AC659"/>
    <mergeCell ref="T660:AC660"/>
    <mergeCell ref="T649:AC649"/>
    <mergeCell ref="T650:AC650"/>
    <mergeCell ref="T651:AC651"/>
    <mergeCell ref="T652:AC652"/>
    <mergeCell ref="T653:AC653"/>
    <mergeCell ref="T654:AC654"/>
    <mergeCell ref="T643:AC643"/>
    <mergeCell ref="T644:AC644"/>
    <mergeCell ref="T645:AC645"/>
    <mergeCell ref="T646:AC646"/>
    <mergeCell ref="T647:AC647"/>
    <mergeCell ref="T648:AC648"/>
    <mergeCell ref="T637:AC637"/>
    <mergeCell ref="T638:AC638"/>
    <mergeCell ref="T639:AC639"/>
    <mergeCell ref="T640:AC640"/>
    <mergeCell ref="T641:AC641"/>
    <mergeCell ref="T642:AC642"/>
    <mergeCell ref="T631:AC631"/>
    <mergeCell ref="T632:AC632"/>
    <mergeCell ref="T633:AC633"/>
    <mergeCell ref="T634:AC634"/>
    <mergeCell ref="T635:AC635"/>
    <mergeCell ref="T636:AC636"/>
    <mergeCell ref="T625:AC625"/>
    <mergeCell ref="T626:AC626"/>
    <mergeCell ref="T627:AC627"/>
    <mergeCell ref="T628:AC628"/>
    <mergeCell ref="T629:AC629"/>
    <mergeCell ref="T630:AC630"/>
    <mergeCell ref="T619:AC619"/>
    <mergeCell ref="T620:AC620"/>
    <mergeCell ref="T621:AC621"/>
    <mergeCell ref="T622:AC622"/>
    <mergeCell ref="T623:AC623"/>
    <mergeCell ref="T624:AC624"/>
    <mergeCell ref="T613:AC613"/>
    <mergeCell ref="T614:AC614"/>
    <mergeCell ref="T615:AC615"/>
    <mergeCell ref="T616:AC616"/>
    <mergeCell ref="T617:AC617"/>
    <mergeCell ref="T618:AC618"/>
    <mergeCell ref="T607:AC607"/>
    <mergeCell ref="T608:AC608"/>
    <mergeCell ref="T609:AC609"/>
    <mergeCell ref="T610:AC610"/>
    <mergeCell ref="T611:AC611"/>
    <mergeCell ref="T612:AC612"/>
    <mergeCell ref="T601:AC601"/>
    <mergeCell ref="T602:AC602"/>
    <mergeCell ref="T603:AC603"/>
    <mergeCell ref="T604:AC604"/>
    <mergeCell ref="T605:AC605"/>
    <mergeCell ref="T606:AC606"/>
    <mergeCell ref="T595:AC595"/>
    <mergeCell ref="T596:AC596"/>
    <mergeCell ref="T597:AC597"/>
    <mergeCell ref="T598:AC598"/>
    <mergeCell ref="T599:AC599"/>
    <mergeCell ref="T600:AC600"/>
    <mergeCell ref="T589:AC589"/>
    <mergeCell ref="T590:AC590"/>
    <mergeCell ref="T591:AC591"/>
    <mergeCell ref="T592:AC592"/>
    <mergeCell ref="T593:AC593"/>
    <mergeCell ref="T594:AC594"/>
    <mergeCell ref="T583:AC583"/>
    <mergeCell ref="T584:AC584"/>
    <mergeCell ref="T585:AC585"/>
    <mergeCell ref="T586:AC586"/>
    <mergeCell ref="T587:AC587"/>
    <mergeCell ref="T588:AC588"/>
    <mergeCell ref="T577:AC577"/>
    <mergeCell ref="T578:AC578"/>
    <mergeCell ref="T579:AC579"/>
    <mergeCell ref="T580:AC580"/>
    <mergeCell ref="T581:AC581"/>
    <mergeCell ref="T582:AC582"/>
    <mergeCell ref="T571:AC571"/>
    <mergeCell ref="T572:AC572"/>
    <mergeCell ref="T573:AC573"/>
    <mergeCell ref="T574:AC574"/>
    <mergeCell ref="T575:AC575"/>
    <mergeCell ref="T576:AC576"/>
    <mergeCell ref="T565:AC565"/>
    <mergeCell ref="T566:AC566"/>
    <mergeCell ref="T567:AC567"/>
    <mergeCell ref="T568:AC568"/>
    <mergeCell ref="T569:AC569"/>
    <mergeCell ref="T570:AC570"/>
    <mergeCell ref="T559:AC559"/>
    <mergeCell ref="T560:AC560"/>
    <mergeCell ref="T561:AC561"/>
    <mergeCell ref="T562:AC562"/>
    <mergeCell ref="T563:AC563"/>
    <mergeCell ref="T564:AC564"/>
    <mergeCell ref="T553:AC553"/>
    <mergeCell ref="T554:AC554"/>
    <mergeCell ref="T555:AC555"/>
    <mergeCell ref="T556:AC556"/>
    <mergeCell ref="T557:AC557"/>
    <mergeCell ref="T558:AC558"/>
    <mergeCell ref="T547:AC547"/>
    <mergeCell ref="T548:AC548"/>
    <mergeCell ref="T549:AC549"/>
    <mergeCell ref="T550:AC550"/>
    <mergeCell ref="T551:AC551"/>
    <mergeCell ref="T552:AC552"/>
    <mergeCell ref="T541:AC541"/>
    <mergeCell ref="T542:AC542"/>
    <mergeCell ref="T543:AC543"/>
    <mergeCell ref="T544:AC544"/>
    <mergeCell ref="T545:AC545"/>
    <mergeCell ref="T546:AC546"/>
    <mergeCell ref="T535:AC535"/>
    <mergeCell ref="T536:AC536"/>
    <mergeCell ref="T537:AC537"/>
    <mergeCell ref="T538:AC538"/>
    <mergeCell ref="T539:AC539"/>
    <mergeCell ref="T540:AC540"/>
    <mergeCell ref="T529:AC529"/>
    <mergeCell ref="T530:AC530"/>
    <mergeCell ref="T531:AC531"/>
    <mergeCell ref="T532:AC532"/>
    <mergeCell ref="T533:AC533"/>
    <mergeCell ref="T534:AC534"/>
    <mergeCell ref="T523:AC523"/>
    <mergeCell ref="T524:AC524"/>
    <mergeCell ref="T525:AC525"/>
    <mergeCell ref="T526:AC526"/>
    <mergeCell ref="T527:AC527"/>
    <mergeCell ref="T528:AC528"/>
    <mergeCell ref="T517:AC517"/>
    <mergeCell ref="T518:AC518"/>
    <mergeCell ref="T519:AC519"/>
    <mergeCell ref="T520:AC520"/>
    <mergeCell ref="T521:AC521"/>
    <mergeCell ref="T522:AC522"/>
    <mergeCell ref="T511:AC511"/>
    <mergeCell ref="T512:AC512"/>
    <mergeCell ref="T513:AC513"/>
    <mergeCell ref="T514:AC514"/>
    <mergeCell ref="T515:AC515"/>
    <mergeCell ref="T516:AC516"/>
    <mergeCell ref="T505:AC505"/>
    <mergeCell ref="T506:AC506"/>
    <mergeCell ref="T507:AC507"/>
    <mergeCell ref="T508:AC508"/>
    <mergeCell ref="T509:AC509"/>
    <mergeCell ref="T510:AC510"/>
    <mergeCell ref="T499:AC499"/>
    <mergeCell ref="T500:AC500"/>
    <mergeCell ref="T501:AC501"/>
    <mergeCell ref="T502:AC502"/>
    <mergeCell ref="T503:AC503"/>
    <mergeCell ref="T504:AC504"/>
    <mergeCell ref="T493:AC493"/>
    <mergeCell ref="T494:AC494"/>
    <mergeCell ref="T495:AC495"/>
    <mergeCell ref="T496:AC496"/>
    <mergeCell ref="T497:AC497"/>
    <mergeCell ref="T498:AC498"/>
    <mergeCell ref="T487:AC487"/>
    <mergeCell ref="T488:AC488"/>
    <mergeCell ref="T489:AC489"/>
    <mergeCell ref="T490:AC490"/>
    <mergeCell ref="T491:AC491"/>
    <mergeCell ref="T492:AC492"/>
    <mergeCell ref="T481:AC481"/>
    <mergeCell ref="T482:AC482"/>
    <mergeCell ref="T483:AC483"/>
    <mergeCell ref="T484:AC484"/>
    <mergeCell ref="T485:AC485"/>
    <mergeCell ref="T486:AC486"/>
    <mergeCell ref="T475:AC475"/>
    <mergeCell ref="T476:AC476"/>
    <mergeCell ref="T477:AC477"/>
    <mergeCell ref="T478:AC478"/>
    <mergeCell ref="T479:AC479"/>
    <mergeCell ref="T480:AC480"/>
    <mergeCell ref="T469:AC469"/>
    <mergeCell ref="T470:AC470"/>
    <mergeCell ref="T471:AC471"/>
    <mergeCell ref="T472:AC472"/>
    <mergeCell ref="T473:AC473"/>
    <mergeCell ref="T474:AC474"/>
    <mergeCell ref="T463:AC463"/>
    <mergeCell ref="T464:AC464"/>
    <mergeCell ref="T465:AC465"/>
    <mergeCell ref="T466:AC466"/>
    <mergeCell ref="T467:AC467"/>
    <mergeCell ref="T468:AC468"/>
    <mergeCell ref="T457:AC457"/>
    <mergeCell ref="T458:AC458"/>
    <mergeCell ref="T459:AC459"/>
    <mergeCell ref="T460:AC460"/>
    <mergeCell ref="T461:AC461"/>
    <mergeCell ref="T462:AC462"/>
    <mergeCell ref="T451:AC451"/>
    <mergeCell ref="T452:AC452"/>
    <mergeCell ref="T453:AC453"/>
    <mergeCell ref="T454:AC454"/>
    <mergeCell ref="T455:AC455"/>
    <mergeCell ref="T456:AC456"/>
    <mergeCell ref="T445:AC445"/>
    <mergeCell ref="T446:AC446"/>
    <mergeCell ref="T447:AC447"/>
    <mergeCell ref="T448:AC448"/>
    <mergeCell ref="T449:AC449"/>
    <mergeCell ref="T450:AC450"/>
    <mergeCell ref="T439:AC439"/>
    <mergeCell ref="T440:AC440"/>
    <mergeCell ref="T441:AC441"/>
    <mergeCell ref="T442:AC442"/>
    <mergeCell ref="T443:AC443"/>
    <mergeCell ref="T444:AC444"/>
    <mergeCell ref="T433:AC433"/>
    <mergeCell ref="T434:AC434"/>
    <mergeCell ref="T435:AC435"/>
    <mergeCell ref="T436:AC436"/>
    <mergeCell ref="T437:AC437"/>
    <mergeCell ref="T438:AC438"/>
    <mergeCell ref="T427:AC427"/>
    <mergeCell ref="T428:AC428"/>
    <mergeCell ref="T429:AC429"/>
    <mergeCell ref="T430:AC430"/>
    <mergeCell ref="T431:AC431"/>
    <mergeCell ref="T432:AC432"/>
    <mergeCell ref="T421:AC421"/>
    <mergeCell ref="T422:AC422"/>
    <mergeCell ref="T423:AC423"/>
    <mergeCell ref="T424:AC424"/>
    <mergeCell ref="T425:AC425"/>
    <mergeCell ref="T426:AC426"/>
    <mergeCell ref="T415:AC415"/>
    <mergeCell ref="T416:AC416"/>
    <mergeCell ref="T417:AC417"/>
    <mergeCell ref="T418:AC418"/>
    <mergeCell ref="T419:AC419"/>
    <mergeCell ref="T420:AC420"/>
    <mergeCell ref="T409:AC409"/>
    <mergeCell ref="T410:AC410"/>
    <mergeCell ref="T411:AC411"/>
    <mergeCell ref="T412:AC412"/>
    <mergeCell ref="T413:AC413"/>
    <mergeCell ref="T414:AC414"/>
    <mergeCell ref="T403:AC403"/>
    <mergeCell ref="T404:AC404"/>
    <mergeCell ref="T405:AC405"/>
    <mergeCell ref="T406:AC406"/>
    <mergeCell ref="T407:AC407"/>
    <mergeCell ref="T408:AC408"/>
    <mergeCell ref="T397:AC397"/>
    <mergeCell ref="T398:AC398"/>
    <mergeCell ref="T399:AC399"/>
    <mergeCell ref="T400:AC400"/>
    <mergeCell ref="T401:AC401"/>
    <mergeCell ref="T402:AC402"/>
    <mergeCell ref="T391:AC391"/>
    <mergeCell ref="T392:AC392"/>
    <mergeCell ref="T393:AC393"/>
    <mergeCell ref="T394:AC394"/>
    <mergeCell ref="T395:AC395"/>
    <mergeCell ref="T396:AC396"/>
    <mergeCell ref="T385:AC385"/>
    <mergeCell ref="T386:AC386"/>
    <mergeCell ref="T387:AC387"/>
    <mergeCell ref="T388:AC388"/>
    <mergeCell ref="T389:AC389"/>
    <mergeCell ref="T390:AC390"/>
    <mergeCell ref="T379:AC379"/>
    <mergeCell ref="T380:AC380"/>
    <mergeCell ref="T381:AC381"/>
    <mergeCell ref="T382:AC382"/>
    <mergeCell ref="T383:AC383"/>
    <mergeCell ref="T384:AC384"/>
    <mergeCell ref="T373:AC373"/>
    <mergeCell ref="T374:AC374"/>
    <mergeCell ref="T375:AC375"/>
    <mergeCell ref="T376:AC376"/>
    <mergeCell ref="T377:AC377"/>
    <mergeCell ref="T378:AC378"/>
    <mergeCell ref="T367:AC367"/>
    <mergeCell ref="T368:AC368"/>
    <mergeCell ref="T369:AC369"/>
    <mergeCell ref="T370:AC370"/>
    <mergeCell ref="T371:AC371"/>
    <mergeCell ref="T372:AC372"/>
    <mergeCell ref="T361:AC361"/>
    <mergeCell ref="T362:AC362"/>
    <mergeCell ref="T363:AC363"/>
    <mergeCell ref="T364:AC364"/>
    <mergeCell ref="T365:AC365"/>
    <mergeCell ref="T366:AC366"/>
    <mergeCell ref="T355:AC355"/>
    <mergeCell ref="T356:AC356"/>
    <mergeCell ref="T357:AC357"/>
    <mergeCell ref="T358:AC358"/>
    <mergeCell ref="T359:AC359"/>
    <mergeCell ref="T360:AC360"/>
    <mergeCell ref="T349:AC349"/>
    <mergeCell ref="T350:AC350"/>
    <mergeCell ref="T351:AC351"/>
    <mergeCell ref="T352:AC352"/>
    <mergeCell ref="T353:AC353"/>
    <mergeCell ref="T354:AC354"/>
    <mergeCell ref="T343:AC343"/>
    <mergeCell ref="T344:AC344"/>
    <mergeCell ref="T345:AC345"/>
    <mergeCell ref="T346:AC346"/>
    <mergeCell ref="T347:AC347"/>
    <mergeCell ref="T348:AC348"/>
    <mergeCell ref="T337:AC337"/>
    <mergeCell ref="T338:AC338"/>
    <mergeCell ref="T339:AC339"/>
    <mergeCell ref="T340:AC340"/>
    <mergeCell ref="T341:AC341"/>
    <mergeCell ref="T342:AC342"/>
    <mergeCell ref="T331:AC331"/>
    <mergeCell ref="T332:AC332"/>
    <mergeCell ref="T333:AC333"/>
    <mergeCell ref="T334:AC334"/>
    <mergeCell ref="T335:AC335"/>
    <mergeCell ref="T336:AC336"/>
    <mergeCell ref="T325:AC325"/>
    <mergeCell ref="T326:AC326"/>
    <mergeCell ref="T327:AC327"/>
    <mergeCell ref="T328:AC328"/>
    <mergeCell ref="T329:AC329"/>
    <mergeCell ref="T330:AC330"/>
    <mergeCell ref="T319:AC319"/>
    <mergeCell ref="T320:AC320"/>
    <mergeCell ref="T321:AC321"/>
    <mergeCell ref="T322:AC322"/>
    <mergeCell ref="T323:AC323"/>
    <mergeCell ref="T324:AC324"/>
    <mergeCell ref="T313:AC313"/>
    <mergeCell ref="T314:AC314"/>
    <mergeCell ref="T315:AC315"/>
    <mergeCell ref="T316:AC316"/>
    <mergeCell ref="T317:AC317"/>
    <mergeCell ref="T318:AC318"/>
    <mergeCell ref="T307:AC307"/>
    <mergeCell ref="T308:AC308"/>
    <mergeCell ref="T309:AC309"/>
    <mergeCell ref="T310:AC310"/>
    <mergeCell ref="T311:AC311"/>
    <mergeCell ref="T312:AC312"/>
    <mergeCell ref="T301:AC301"/>
    <mergeCell ref="T302:AC302"/>
    <mergeCell ref="T303:AC303"/>
    <mergeCell ref="T304:AC304"/>
    <mergeCell ref="T305:AC305"/>
    <mergeCell ref="T306:AC306"/>
    <mergeCell ref="T295:AC295"/>
    <mergeCell ref="T296:AC296"/>
    <mergeCell ref="T297:AC297"/>
    <mergeCell ref="T298:AC298"/>
    <mergeCell ref="T299:AC299"/>
    <mergeCell ref="T300:AC300"/>
    <mergeCell ref="T289:AC289"/>
    <mergeCell ref="T290:AC290"/>
    <mergeCell ref="T291:AC291"/>
    <mergeCell ref="T292:AC292"/>
    <mergeCell ref="T293:AC293"/>
    <mergeCell ref="T294:AC294"/>
    <mergeCell ref="T283:AC283"/>
    <mergeCell ref="T284:AC284"/>
    <mergeCell ref="T285:AC285"/>
    <mergeCell ref="T286:AC286"/>
    <mergeCell ref="T287:AC287"/>
    <mergeCell ref="T288:AC288"/>
    <mergeCell ref="T277:AC277"/>
    <mergeCell ref="T278:AC278"/>
    <mergeCell ref="T279:AC279"/>
    <mergeCell ref="T280:AC280"/>
    <mergeCell ref="T281:AC281"/>
    <mergeCell ref="T282:AC282"/>
    <mergeCell ref="T271:AC271"/>
    <mergeCell ref="T272:AC272"/>
    <mergeCell ref="T273:AC273"/>
    <mergeCell ref="T274:AC274"/>
    <mergeCell ref="T275:AC275"/>
    <mergeCell ref="T276:AC276"/>
    <mergeCell ref="T265:AC265"/>
    <mergeCell ref="T266:AC266"/>
    <mergeCell ref="T267:AC267"/>
    <mergeCell ref="T268:AC268"/>
    <mergeCell ref="T269:AC269"/>
    <mergeCell ref="T270:AC270"/>
    <mergeCell ref="T259:AC259"/>
    <mergeCell ref="T260:AC260"/>
    <mergeCell ref="T261:AC261"/>
    <mergeCell ref="T262:AC262"/>
    <mergeCell ref="T263:AC263"/>
    <mergeCell ref="T264:AC264"/>
    <mergeCell ref="T253:AC253"/>
    <mergeCell ref="T254:AC254"/>
    <mergeCell ref="T255:AC255"/>
    <mergeCell ref="T256:AC256"/>
    <mergeCell ref="T257:AC257"/>
    <mergeCell ref="T258:AC258"/>
    <mergeCell ref="T247:AC247"/>
    <mergeCell ref="T248:AC248"/>
    <mergeCell ref="T249:AC249"/>
    <mergeCell ref="T250:AC250"/>
    <mergeCell ref="T251:AC251"/>
    <mergeCell ref="T252:AC252"/>
    <mergeCell ref="T241:AC241"/>
    <mergeCell ref="T242:AC242"/>
    <mergeCell ref="T243:AC243"/>
    <mergeCell ref="T244:AC244"/>
    <mergeCell ref="T245:AC245"/>
    <mergeCell ref="T246:AC246"/>
    <mergeCell ref="T235:AC235"/>
    <mergeCell ref="T236:AC236"/>
    <mergeCell ref="T237:AC237"/>
    <mergeCell ref="T238:AC238"/>
    <mergeCell ref="T239:AC239"/>
    <mergeCell ref="T240:AC240"/>
    <mergeCell ref="T229:AC229"/>
    <mergeCell ref="T230:AC230"/>
    <mergeCell ref="T231:AC231"/>
    <mergeCell ref="T232:AC232"/>
    <mergeCell ref="T233:AC233"/>
    <mergeCell ref="T234:AC234"/>
    <mergeCell ref="T223:AC223"/>
    <mergeCell ref="T224:AC224"/>
    <mergeCell ref="T225:AC225"/>
    <mergeCell ref="T226:AC226"/>
    <mergeCell ref="T227:AC227"/>
    <mergeCell ref="T228:AC228"/>
    <mergeCell ref="T217:AC217"/>
    <mergeCell ref="T218:AC218"/>
    <mergeCell ref="T219:AC219"/>
    <mergeCell ref="T220:AC220"/>
    <mergeCell ref="T221:AC221"/>
    <mergeCell ref="T222:AC222"/>
    <mergeCell ref="T211:AC211"/>
    <mergeCell ref="T212:AC212"/>
    <mergeCell ref="T213:AC213"/>
    <mergeCell ref="T214:AC214"/>
    <mergeCell ref="T215:AC215"/>
    <mergeCell ref="T216:AC216"/>
    <mergeCell ref="T205:AC205"/>
    <mergeCell ref="T206:AC206"/>
    <mergeCell ref="T207:AC207"/>
    <mergeCell ref="T208:AC208"/>
    <mergeCell ref="T209:AC209"/>
    <mergeCell ref="T210:AC210"/>
    <mergeCell ref="T199:AC199"/>
    <mergeCell ref="T200:AC200"/>
    <mergeCell ref="T201:AC201"/>
    <mergeCell ref="T202:AC202"/>
    <mergeCell ref="T203:AC203"/>
    <mergeCell ref="T204:AC204"/>
    <mergeCell ref="T193:AC193"/>
    <mergeCell ref="T194:AC194"/>
    <mergeCell ref="T195:AC195"/>
    <mergeCell ref="T196:AC196"/>
    <mergeCell ref="T197:AC197"/>
    <mergeCell ref="T198:AC198"/>
    <mergeCell ref="T187:AC187"/>
    <mergeCell ref="T188:AC188"/>
    <mergeCell ref="T189:AC189"/>
    <mergeCell ref="T190:AC190"/>
    <mergeCell ref="T191:AC191"/>
    <mergeCell ref="T192:AC192"/>
    <mergeCell ref="T181:AC181"/>
    <mergeCell ref="T182:AC182"/>
    <mergeCell ref="T183:AC183"/>
    <mergeCell ref="T184:AC184"/>
    <mergeCell ref="T185:AC185"/>
    <mergeCell ref="T186:AC186"/>
    <mergeCell ref="T175:AC175"/>
    <mergeCell ref="T176:AC176"/>
    <mergeCell ref="T177:AC177"/>
    <mergeCell ref="T178:AC178"/>
    <mergeCell ref="T179:AC179"/>
    <mergeCell ref="T180:AC180"/>
    <mergeCell ref="T169:AC169"/>
    <mergeCell ref="T170:AC170"/>
    <mergeCell ref="T171:AC171"/>
    <mergeCell ref="T172:AC172"/>
    <mergeCell ref="T173:AC173"/>
    <mergeCell ref="T174:AC174"/>
    <mergeCell ref="T163:AC163"/>
    <mergeCell ref="T164:AC164"/>
    <mergeCell ref="T165:AC165"/>
    <mergeCell ref="T166:AC166"/>
    <mergeCell ref="T167:AC167"/>
    <mergeCell ref="T168:AC168"/>
    <mergeCell ref="T157:AC157"/>
    <mergeCell ref="T158:AC158"/>
    <mergeCell ref="T159:AC159"/>
    <mergeCell ref="T160:AC160"/>
    <mergeCell ref="T161:AC161"/>
    <mergeCell ref="T162:AC162"/>
    <mergeCell ref="T151:AC151"/>
    <mergeCell ref="T152:AC152"/>
    <mergeCell ref="T153:AC153"/>
    <mergeCell ref="T154:AC154"/>
    <mergeCell ref="T155:AC155"/>
    <mergeCell ref="T156:AC156"/>
    <mergeCell ref="T145:AC145"/>
    <mergeCell ref="T146:AC146"/>
    <mergeCell ref="T147:AC147"/>
    <mergeCell ref="T148:AC148"/>
    <mergeCell ref="T149:AC149"/>
    <mergeCell ref="T150:AC150"/>
    <mergeCell ref="T139:AC139"/>
    <mergeCell ref="T140:AC140"/>
    <mergeCell ref="T141:AC141"/>
    <mergeCell ref="T142:AC142"/>
    <mergeCell ref="T143:AC143"/>
    <mergeCell ref="T144:AC144"/>
    <mergeCell ref="T133:AC133"/>
    <mergeCell ref="T134:AC134"/>
    <mergeCell ref="T135:AC135"/>
    <mergeCell ref="T136:AC136"/>
    <mergeCell ref="T137:AC137"/>
    <mergeCell ref="T138:AC138"/>
    <mergeCell ref="T127:AC127"/>
    <mergeCell ref="T128:AC128"/>
    <mergeCell ref="T129:AC129"/>
    <mergeCell ref="T130:AC130"/>
    <mergeCell ref="T131:AC131"/>
    <mergeCell ref="T132:AC132"/>
    <mergeCell ref="T121:AC121"/>
    <mergeCell ref="T122:AC122"/>
    <mergeCell ref="T123:AC123"/>
    <mergeCell ref="T124:AC124"/>
    <mergeCell ref="T125:AC125"/>
    <mergeCell ref="T126:AC126"/>
    <mergeCell ref="T115:AC115"/>
    <mergeCell ref="T116:AC116"/>
    <mergeCell ref="T117:AC117"/>
    <mergeCell ref="T118:AC118"/>
    <mergeCell ref="T119:AC119"/>
    <mergeCell ref="T120:AC120"/>
    <mergeCell ref="T109:AC109"/>
    <mergeCell ref="T110:AC110"/>
    <mergeCell ref="T111:AC111"/>
    <mergeCell ref="T112:AC112"/>
    <mergeCell ref="T113:AC113"/>
    <mergeCell ref="T114:AC114"/>
    <mergeCell ref="T103:AC103"/>
    <mergeCell ref="T104:AC104"/>
    <mergeCell ref="T105:AC105"/>
    <mergeCell ref="T106:AC106"/>
    <mergeCell ref="T107:AC107"/>
    <mergeCell ref="T108:AC108"/>
    <mergeCell ref="T97:AC97"/>
    <mergeCell ref="T98:AC98"/>
    <mergeCell ref="T99:AC99"/>
    <mergeCell ref="T100:AC100"/>
    <mergeCell ref="T101:AC101"/>
    <mergeCell ref="T102:AC102"/>
    <mergeCell ref="T91:AC91"/>
    <mergeCell ref="T92:AC92"/>
    <mergeCell ref="T93:AC93"/>
    <mergeCell ref="T94:AC94"/>
    <mergeCell ref="T95:AC95"/>
    <mergeCell ref="T96:AC96"/>
    <mergeCell ref="T85:AC85"/>
    <mergeCell ref="T86:AC86"/>
    <mergeCell ref="T87:AC87"/>
    <mergeCell ref="T88:AC88"/>
    <mergeCell ref="T89:AC89"/>
    <mergeCell ref="T90:AC90"/>
    <mergeCell ref="T79:AC79"/>
    <mergeCell ref="T80:AC80"/>
    <mergeCell ref="T81:AC81"/>
    <mergeCell ref="T82:AC82"/>
    <mergeCell ref="T83:AC83"/>
    <mergeCell ref="T84:AC84"/>
    <mergeCell ref="T73:AC73"/>
    <mergeCell ref="T74:AC74"/>
    <mergeCell ref="T75:AC75"/>
    <mergeCell ref="T76:AC76"/>
    <mergeCell ref="T77:AC77"/>
    <mergeCell ref="T78:AC78"/>
    <mergeCell ref="T67:AC67"/>
    <mergeCell ref="T68:AC68"/>
    <mergeCell ref="T69:AC69"/>
    <mergeCell ref="T70:AC70"/>
    <mergeCell ref="T71:AC71"/>
    <mergeCell ref="T72:AC72"/>
    <mergeCell ref="T61:AC61"/>
    <mergeCell ref="T62:AC62"/>
    <mergeCell ref="T63:AC63"/>
    <mergeCell ref="T64:AC64"/>
    <mergeCell ref="T65:AC65"/>
    <mergeCell ref="T66:AC66"/>
    <mergeCell ref="T55:AC55"/>
    <mergeCell ref="T56:AC56"/>
    <mergeCell ref="T57:AC57"/>
    <mergeCell ref="T58:AC58"/>
    <mergeCell ref="T59:AC59"/>
    <mergeCell ref="T60:AC60"/>
    <mergeCell ref="T49:AC49"/>
    <mergeCell ref="T50:AC50"/>
    <mergeCell ref="T51:AC51"/>
    <mergeCell ref="T52:AC52"/>
    <mergeCell ref="T53:AC53"/>
    <mergeCell ref="T54:AC54"/>
    <mergeCell ref="T43:AC43"/>
    <mergeCell ref="T44:AC44"/>
    <mergeCell ref="T45:AC45"/>
    <mergeCell ref="T46:AC46"/>
    <mergeCell ref="T47:AC47"/>
    <mergeCell ref="T48:AC48"/>
    <mergeCell ref="T37:AC37"/>
    <mergeCell ref="T38:AC38"/>
    <mergeCell ref="T39:AC39"/>
    <mergeCell ref="T40:AC40"/>
    <mergeCell ref="T41:AC41"/>
    <mergeCell ref="T42:AC42"/>
    <mergeCell ref="T31:AC31"/>
    <mergeCell ref="T32:AC32"/>
    <mergeCell ref="T33:AC33"/>
    <mergeCell ref="T34:AC34"/>
    <mergeCell ref="T35:AC35"/>
    <mergeCell ref="T36:AC36"/>
    <mergeCell ref="T25:AC25"/>
    <mergeCell ref="T26:AC26"/>
    <mergeCell ref="T27:AC27"/>
    <mergeCell ref="T28:AC28"/>
    <mergeCell ref="T29:AC29"/>
    <mergeCell ref="T30:AC30"/>
    <mergeCell ref="T1:AC1"/>
    <mergeCell ref="T2:AC2"/>
    <mergeCell ref="T3:AC3"/>
    <mergeCell ref="T4:AC4"/>
    <mergeCell ref="T5:AC5"/>
    <mergeCell ref="T6:AC6"/>
    <mergeCell ref="F1:J1"/>
    <mergeCell ref="L1:Q1"/>
    <mergeCell ref="T19:AC19"/>
    <mergeCell ref="T20:AC20"/>
    <mergeCell ref="T21:AC21"/>
    <mergeCell ref="T22:AC22"/>
    <mergeCell ref="T23:AC23"/>
    <mergeCell ref="T24:AC24"/>
    <mergeCell ref="T13:AC13"/>
    <mergeCell ref="T14:AC14"/>
    <mergeCell ref="T15:AC15"/>
    <mergeCell ref="T16:AC16"/>
    <mergeCell ref="T17:AC17"/>
    <mergeCell ref="T18:AC18"/>
    <mergeCell ref="T7:AC7"/>
    <mergeCell ref="T8:AC8"/>
    <mergeCell ref="T9:AC9"/>
    <mergeCell ref="T10:AC10"/>
    <mergeCell ref="T11:AC11"/>
    <mergeCell ref="T12:AC12"/>
  </mergeCells>
  <phoneticPr fontId="6" type="noConversion"/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8"/>
  <dimension ref="B1:AO96"/>
  <sheetViews>
    <sheetView zoomScale="85" zoomScaleNormal="85" workbookViewId="0">
      <selection activeCell="J20" sqref="J20"/>
    </sheetView>
  </sheetViews>
  <sheetFormatPr defaultRowHeight="16.5"/>
  <cols>
    <col min="13" max="13" width="10.25" customWidth="1"/>
  </cols>
  <sheetData>
    <row r="1" spans="2:17" ht="17.25" thickBot="1"/>
    <row r="2" spans="2:17">
      <c r="B2" s="211" t="s">
        <v>118</v>
      </c>
      <c r="C2" s="212"/>
      <c r="D2" s="212"/>
      <c r="E2" s="212"/>
      <c r="F2" s="212"/>
      <c r="G2" s="212"/>
      <c r="H2" s="212"/>
      <c r="I2" s="212"/>
      <c r="J2" s="212"/>
      <c r="K2" s="212"/>
      <c r="L2" s="213"/>
    </row>
    <row r="3" spans="2:17">
      <c r="B3" s="214"/>
      <c r="C3" s="215"/>
      <c r="D3" s="215"/>
      <c r="E3" s="215"/>
      <c r="F3" s="215"/>
      <c r="G3" s="215"/>
      <c r="H3" s="215"/>
      <c r="I3" s="215"/>
      <c r="J3" s="215"/>
      <c r="K3" s="215"/>
      <c r="L3" s="216"/>
    </row>
    <row r="4" spans="2:17" ht="66">
      <c r="B4" s="55" t="s">
        <v>13</v>
      </c>
      <c r="C4" s="3" t="s">
        <v>9</v>
      </c>
      <c r="D4" s="4" t="s">
        <v>90</v>
      </c>
      <c r="E4" s="4" t="s">
        <v>91</v>
      </c>
      <c r="F4" s="4" t="s">
        <v>3</v>
      </c>
      <c r="G4" s="4" t="s">
        <v>4</v>
      </c>
      <c r="H4" s="4" t="s">
        <v>14</v>
      </c>
      <c r="I4" s="4" t="s">
        <v>5</v>
      </c>
      <c r="J4" s="4" t="s">
        <v>6</v>
      </c>
      <c r="K4" s="3" t="s">
        <v>7</v>
      </c>
      <c r="L4" s="56" t="s">
        <v>8</v>
      </c>
    </row>
    <row r="5" spans="2:17">
      <c r="B5" s="57" t="s">
        <v>10</v>
      </c>
      <c r="C5" s="6">
        <f>C7+C6</f>
        <v>39</v>
      </c>
      <c r="D5" s="6">
        <f>(COUNTIF('교직원-입력대장'!$C$2:$C$1001,"5")/$C$5)*100</f>
        <v>0</v>
      </c>
      <c r="E5" s="6">
        <f>(COUNTIF('교직원-입력대장'!$C$2:$C$1001,"4")/$C$5)*100</f>
        <v>0</v>
      </c>
      <c r="F5" s="6">
        <f>D5+E5</f>
        <v>0</v>
      </c>
      <c r="G5" s="6">
        <f>(COUNTIF('교직원-입력대장'!$C$2:$C$1001,"3")/$C$5)*100</f>
        <v>0</v>
      </c>
      <c r="H5" s="6">
        <f>(COUNTIF('교직원-입력대장'!$C$2:$C$1001,"2")/$C$5)*100</f>
        <v>0</v>
      </c>
      <c r="I5" s="6">
        <f>(COUNTIF('교직원-입력대장'!$C$2:$C$1001,"1")/$C$5)*100</f>
        <v>0</v>
      </c>
      <c r="J5" s="6">
        <f>I5+H5</f>
        <v>0</v>
      </c>
      <c r="K5" s="6">
        <f>(((C5*D5%)+((C5*E5%)*1.25)+((C5*G5%)*2.5)+((C5*H5%)*3.75)+((C5*I5%)*5)))/C5</f>
        <v>0</v>
      </c>
      <c r="L5" s="65">
        <f>(K5/5)*100</f>
        <v>0</v>
      </c>
    </row>
    <row r="6" spans="2:17">
      <c r="B6" s="57" t="s">
        <v>11</v>
      </c>
      <c r="C6" s="6">
        <v>27</v>
      </c>
      <c r="D6" s="6">
        <f>(COUNTIFS('교직원-입력대장'!$B$2:$B$1001,"1",'교직원-입력대장'!$C$2:$C$1001,"5")/$C$6)*100</f>
        <v>0</v>
      </c>
      <c r="E6" s="6">
        <v>1</v>
      </c>
      <c r="F6" s="6">
        <f>D6+E6</f>
        <v>1</v>
      </c>
      <c r="G6" s="6">
        <v>2</v>
      </c>
      <c r="H6" s="6">
        <v>4</v>
      </c>
      <c r="I6" s="6">
        <v>27</v>
      </c>
      <c r="J6" s="6">
        <f>I6+H6</f>
        <v>31</v>
      </c>
      <c r="K6" s="6">
        <f>(((C6*D6%)+((C6*E6%)*1.25)+((C6*G6%)*2.5)+((C6*H6%)*3.75)+((C6*I6%)*5)))/C6</f>
        <v>1.5625</v>
      </c>
      <c r="L6" s="65">
        <f>(K6/5)*100</f>
        <v>31.25</v>
      </c>
    </row>
    <row r="7" spans="2:17" ht="17.25" thickBot="1">
      <c r="B7" s="79" t="s">
        <v>12</v>
      </c>
      <c r="C7" s="59">
        <v>12</v>
      </c>
      <c r="D7" s="59">
        <f>(COUNTIFS('교직원-입력대장'!$B$2:$B$1001,"2",'교직원-입력대장'!$C$2:$C$1001,"5")/$C$7)*100</f>
        <v>0</v>
      </c>
      <c r="E7" s="59">
        <f>(COUNTIFS('교직원-입력대장'!$B$2:$B$1001,"2",'교직원-입력대장'!$C$2:$C$1001,"4")/$C$7)*100</f>
        <v>0</v>
      </c>
      <c r="F7" s="59">
        <f>D7+E7</f>
        <v>0</v>
      </c>
      <c r="G7" s="59">
        <v>4</v>
      </c>
      <c r="H7" s="59">
        <v>2</v>
      </c>
      <c r="I7" s="59">
        <v>12</v>
      </c>
      <c r="J7" s="59">
        <f>I7+H7</f>
        <v>14</v>
      </c>
      <c r="K7" s="59">
        <f>(((C7*D7%)+((C7*E7%)*1.25)+((C7*G7%)*2.5)+((C7*H7%)*3.75)+((C7*I7%)*5)))/C7</f>
        <v>0.77499999999999991</v>
      </c>
      <c r="L7" s="66">
        <f>(K7/5)*100</f>
        <v>15.499999999999996</v>
      </c>
    </row>
    <row r="8" spans="2:17" ht="49.5" hidden="1">
      <c r="B8" s="27" t="s">
        <v>13</v>
      </c>
      <c r="C8" s="28" t="s">
        <v>90</v>
      </c>
      <c r="D8" s="28" t="s">
        <v>91</v>
      </c>
      <c r="E8" s="28" t="s">
        <v>4</v>
      </c>
      <c r="F8" s="28" t="s">
        <v>14</v>
      </c>
      <c r="G8" s="28" t="s">
        <v>5</v>
      </c>
      <c r="I8" s="27" t="s">
        <v>13</v>
      </c>
      <c r="J8" s="28" t="s">
        <v>90</v>
      </c>
      <c r="K8" s="28" t="s">
        <v>91</v>
      </c>
      <c r="L8" s="28" t="s">
        <v>4</v>
      </c>
      <c r="M8" s="4" t="s">
        <v>14</v>
      </c>
      <c r="N8" s="4" t="s">
        <v>5</v>
      </c>
    </row>
    <row r="9" spans="2:17" hidden="1">
      <c r="B9" s="6" t="s">
        <v>10</v>
      </c>
      <c r="C9" s="6">
        <f>COUNTIF('교직원-입력대장'!$C$2:$C$1001,"5")</f>
        <v>0</v>
      </c>
      <c r="D9" s="6">
        <f>COUNTIF('교직원-입력대장'!$C$2:$C$1001,"4")</f>
        <v>0</v>
      </c>
      <c r="E9" s="6">
        <f>COUNTIF('교직원-입력대장'!$C$2:$C$1001,"3")</f>
        <v>0</v>
      </c>
      <c r="F9" s="6">
        <f>COUNTIF('교직원-입력대장'!$C$2:$C$1001,"2")</f>
        <v>0</v>
      </c>
      <c r="G9" s="6">
        <f>COUNTIF('교직원-입력대장'!$C$2:$C$1001,"1")</f>
        <v>0</v>
      </c>
      <c r="I9" s="6" t="s">
        <v>10</v>
      </c>
      <c r="J9" s="8">
        <f>C9/$C$5</f>
        <v>0</v>
      </c>
      <c r="K9" s="8">
        <f>D9/$C$5</f>
        <v>0</v>
      </c>
      <c r="L9" s="8">
        <f>E9/$C$5</f>
        <v>0</v>
      </c>
      <c r="M9" s="8">
        <f>F9/$C$5</f>
        <v>0</v>
      </c>
      <c r="N9" s="8">
        <f>G9/$C$5</f>
        <v>0</v>
      </c>
    </row>
    <row r="10" spans="2:17" hidden="1">
      <c r="B10" s="6" t="s">
        <v>11</v>
      </c>
      <c r="C10" s="6">
        <f>(COUNTIFS('교직원-입력대장'!$B$2:$B$1001,"1",'교직원-입력대장'!$C$2:$C$1001,"5"))</f>
        <v>0</v>
      </c>
      <c r="D10" s="6">
        <f>(COUNTIFS('교직원-입력대장'!$B$2:$B$1001,"1",'교직원-입력대장'!$C$2:$C$1001,"4"))</f>
        <v>0</v>
      </c>
      <c r="E10" s="6">
        <f>(COUNTIFS('교직원-입력대장'!$B$2:$B$1001,"1",'교직원-입력대장'!$C$2:$C$1001,"3"))</f>
        <v>0</v>
      </c>
      <c r="F10" s="6">
        <f>(COUNTIFS('교직원-입력대장'!$B$2:$B$1001,"1",'교직원-입력대장'!$C$2:$C$1001,"2"))</f>
        <v>0</v>
      </c>
      <c r="G10" s="6">
        <f>(COUNTIFS('교직원-입력대장'!$B$2:$B$1001,"1",'교직원-입력대장'!$C$2:$C$1001,"1"))</f>
        <v>0</v>
      </c>
      <c r="I10" s="6" t="s">
        <v>11</v>
      </c>
      <c r="J10" s="8">
        <f>C10/$C$6</f>
        <v>0</v>
      </c>
      <c r="K10" s="8">
        <f>D10/$C$6</f>
        <v>0</v>
      </c>
      <c r="L10" s="8">
        <f>E10/$C$6</f>
        <v>0</v>
      </c>
      <c r="M10" s="8">
        <f>F10/$C$6</f>
        <v>0</v>
      </c>
      <c r="N10" s="8">
        <f>G10/$C$6</f>
        <v>0</v>
      </c>
    </row>
    <row r="11" spans="2:17" hidden="1">
      <c r="B11" s="6" t="s">
        <v>12</v>
      </c>
      <c r="C11" s="6">
        <f>(COUNTIFS('교직원-입력대장'!$B$2:$B$1001,"2",'교직원-입력대장'!$C$2:$C$1001,"5"))</f>
        <v>0</v>
      </c>
      <c r="D11" s="6">
        <f>(COUNTIFS('교직원-입력대장'!$B$2:$B$1001,"2",'교직원-입력대장'!$C$2:$C$1001,"4"))</f>
        <v>0</v>
      </c>
      <c r="E11" s="6">
        <f>(COUNTIFS('교직원-입력대장'!$B$2:$B$1001,"2",'교직원-입력대장'!$C$2:$C$1001,"3"))</f>
        <v>0</v>
      </c>
      <c r="F11" s="6">
        <f>(COUNTIFS('교직원-입력대장'!$B$2:$B$1001,"2",'교직원-입력대장'!$C$2:$C$1001,"2"))</f>
        <v>0</v>
      </c>
      <c r="G11" s="6">
        <f>(COUNTIFS('교직원-입력대장'!$B$2:$B$1001,"2",'교직원-입력대장'!$C$2:$C$1001,"1"))</f>
        <v>0</v>
      </c>
      <c r="I11" s="6" t="s">
        <v>12</v>
      </c>
      <c r="J11" s="8">
        <f>C11/$C$7</f>
        <v>0</v>
      </c>
      <c r="K11" s="8">
        <f>D11/$C$7</f>
        <v>0</v>
      </c>
      <c r="L11" s="8">
        <f>E11/$C$7</f>
        <v>0</v>
      </c>
      <c r="M11" s="8">
        <f>F11/$C$7</f>
        <v>0</v>
      </c>
      <c r="N11" s="8">
        <f>G11/$C$7</f>
        <v>0</v>
      </c>
    </row>
    <row r="12" spans="2:17" ht="70.5" customHeight="1">
      <c r="B12" s="49"/>
      <c r="C12" s="49"/>
      <c r="D12" s="49"/>
      <c r="E12" s="49"/>
      <c r="F12" s="49"/>
      <c r="G12" s="49"/>
      <c r="I12" s="49"/>
      <c r="J12" s="49"/>
      <c r="K12" s="49"/>
      <c r="L12" s="49"/>
    </row>
    <row r="13" spans="2:17" ht="17.25" thickBot="1">
      <c r="J13" s="2"/>
      <c r="K13" s="2"/>
      <c r="L13" s="2"/>
      <c r="M13" s="2"/>
      <c r="N13" s="2"/>
      <c r="O13" s="2"/>
      <c r="P13" s="2"/>
      <c r="Q13" s="2"/>
    </row>
    <row r="14" spans="2:17" ht="16.5" customHeight="1">
      <c r="B14" s="220" t="s">
        <v>119</v>
      </c>
      <c r="C14" s="221"/>
      <c r="D14" s="221"/>
      <c r="E14" s="221"/>
      <c r="F14" s="221"/>
      <c r="G14" s="221"/>
      <c r="H14" s="221"/>
      <c r="I14" s="221"/>
      <c r="J14" s="221"/>
      <c r="K14" s="221"/>
      <c r="L14" s="221"/>
      <c r="M14" s="221"/>
      <c r="N14" s="221"/>
      <c r="O14" s="222"/>
      <c r="P14" s="29"/>
      <c r="Q14" s="29"/>
    </row>
    <row r="15" spans="2:17">
      <c r="B15" s="223"/>
      <c r="C15" s="224"/>
      <c r="D15" s="224"/>
      <c r="E15" s="224"/>
      <c r="F15" s="224"/>
      <c r="G15" s="224"/>
      <c r="H15" s="224"/>
      <c r="I15" s="224"/>
      <c r="J15" s="224"/>
      <c r="K15" s="224"/>
      <c r="L15" s="224"/>
      <c r="M15" s="224"/>
      <c r="N15" s="224"/>
      <c r="O15" s="225"/>
      <c r="P15" s="29"/>
      <c r="Q15" s="29"/>
    </row>
    <row r="16" spans="2:17" ht="33">
      <c r="B16" s="55" t="s">
        <v>13</v>
      </c>
      <c r="C16" s="3" t="s">
        <v>9</v>
      </c>
      <c r="D16" s="28" t="s">
        <v>149</v>
      </c>
      <c r="E16" s="28" t="s">
        <v>146</v>
      </c>
      <c r="F16" s="28" t="s">
        <v>150</v>
      </c>
      <c r="G16" s="28" t="s">
        <v>147</v>
      </c>
      <c r="H16" s="28" t="s">
        <v>148</v>
      </c>
      <c r="I16" s="2"/>
      <c r="J16" s="3" t="s">
        <v>13</v>
      </c>
      <c r="K16" s="4" t="s">
        <v>149</v>
      </c>
      <c r="L16" s="4" t="s">
        <v>146</v>
      </c>
      <c r="M16" s="4" t="s">
        <v>150</v>
      </c>
      <c r="N16" s="4" t="s">
        <v>147</v>
      </c>
      <c r="O16" s="61" t="s">
        <v>148</v>
      </c>
      <c r="Q16" s="24"/>
    </row>
    <row r="17" spans="2:17">
      <c r="B17" s="57" t="s">
        <v>22</v>
      </c>
      <c r="C17" s="6">
        <f>SUM(C18:C19)</f>
        <v>42</v>
      </c>
      <c r="D17" s="6">
        <f>SUM(D18:D19)</f>
        <v>0</v>
      </c>
      <c r="E17" s="6">
        <f t="shared" ref="E17:H17" si="0">SUM(E18:E19)</f>
        <v>4</v>
      </c>
      <c r="F17" s="6">
        <f t="shared" si="0"/>
        <v>44</v>
      </c>
      <c r="G17" s="6">
        <f t="shared" si="0"/>
        <v>4</v>
      </c>
      <c r="H17" s="6">
        <f t="shared" si="0"/>
        <v>0</v>
      </c>
      <c r="I17" s="2"/>
      <c r="J17" s="6" t="s">
        <v>22</v>
      </c>
      <c r="K17" s="8">
        <f>D17/$C$17</f>
        <v>0</v>
      </c>
      <c r="L17" s="8">
        <f>E17/$C$17</f>
        <v>9.5238095238095233E-2</v>
      </c>
      <c r="M17" s="8">
        <f>F17/$C$17</f>
        <v>1.0476190476190477</v>
      </c>
      <c r="N17" s="8">
        <f>G17/$C$17</f>
        <v>9.5238095238095233E-2</v>
      </c>
      <c r="O17" s="62">
        <f>H17/$C$17</f>
        <v>0</v>
      </c>
      <c r="Q17" s="15"/>
    </row>
    <row r="18" spans="2:17">
      <c r="B18" s="57" t="s">
        <v>11</v>
      </c>
      <c r="C18" s="6">
        <v>30</v>
      </c>
      <c r="D18" s="6">
        <f>COUNTIFS('교직원-입력대장'!$B$2:$B$1001,"1",'교직원-입력대장'!$D$2:$D$1001,"1")</f>
        <v>0</v>
      </c>
      <c r="E18" s="6">
        <v>4</v>
      </c>
      <c r="F18" s="6">
        <v>27</v>
      </c>
      <c r="G18" s="6">
        <v>3</v>
      </c>
      <c r="H18" s="6">
        <f>COUNTIFS('교직원-입력대장'!$B$2:$B$1001,"1",'교직원-입력대장'!$D$2:$D$1001,"5")</f>
        <v>0</v>
      </c>
      <c r="I18" s="2"/>
      <c r="J18" s="6" t="s">
        <v>11</v>
      </c>
      <c r="K18" s="8">
        <f>D18/$C$18</f>
        <v>0</v>
      </c>
      <c r="L18" s="8">
        <f>E18/$C$18</f>
        <v>0.13333333333333333</v>
      </c>
      <c r="M18" s="8">
        <f>F18/$C$18</f>
        <v>0.9</v>
      </c>
      <c r="N18" s="8">
        <f>G18/$C$18</f>
        <v>0.1</v>
      </c>
      <c r="O18" s="62">
        <f>H18/$C$18</f>
        <v>0</v>
      </c>
      <c r="Q18" s="15"/>
    </row>
    <row r="19" spans="2:17" ht="17.25" thickBot="1">
      <c r="B19" s="79" t="s">
        <v>12</v>
      </c>
      <c r="C19" s="59">
        <v>12</v>
      </c>
      <c r="D19" s="59">
        <f>COUNTIFS('교직원-입력대장'!$B$2:$B$1001,"2",'교직원-입력대장'!$D$2:$D$1001,"1")</f>
        <v>0</v>
      </c>
      <c r="E19" s="59">
        <f>COUNTIFS('교직원-입력대장'!$B$2:$B$1001,"2",'교직원-입력대장'!$D$2:$D$1001,"2")</f>
        <v>0</v>
      </c>
      <c r="F19" s="59">
        <v>17</v>
      </c>
      <c r="G19" s="59">
        <v>1</v>
      </c>
      <c r="H19" s="59">
        <f>COUNTIFS('교직원-입력대장'!$B$2:$B$1001,"2",'교직원-입력대장'!$D$2:$D$1001,"5")</f>
        <v>0</v>
      </c>
      <c r="I19" s="80"/>
      <c r="J19" s="59" t="s">
        <v>12</v>
      </c>
      <c r="K19" s="63">
        <f>D19/$C$19</f>
        <v>0</v>
      </c>
      <c r="L19" s="63">
        <f>E19/$C$19</f>
        <v>0</v>
      </c>
      <c r="M19" s="63">
        <f>F19/$C$19</f>
        <v>1.4166666666666667</v>
      </c>
      <c r="N19" s="63">
        <f>G19/$C$19</f>
        <v>8.3333333333333329E-2</v>
      </c>
      <c r="O19" s="64">
        <f>H19/$C$19</f>
        <v>0</v>
      </c>
      <c r="Q19" s="15"/>
    </row>
    <row r="20" spans="2:17" ht="118.5" customHeight="1" thickBot="1"/>
    <row r="21" spans="2:17">
      <c r="B21" s="211" t="s">
        <v>120</v>
      </c>
      <c r="C21" s="212"/>
      <c r="D21" s="212"/>
      <c r="E21" s="212"/>
      <c r="F21" s="212"/>
      <c r="G21" s="212"/>
      <c r="H21" s="212"/>
      <c r="I21" s="212"/>
      <c r="J21" s="212"/>
      <c r="K21" s="212"/>
      <c r="L21" s="213"/>
    </row>
    <row r="22" spans="2:17">
      <c r="B22" s="214"/>
      <c r="C22" s="215"/>
      <c r="D22" s="215"/>
      <c r="E22" s="215"/>
      <c r="F22" s="215"/>
      <c r="G22" s="215"/>
      <c r="H22" s="215"/>
      <c r="I22" s="215"/>
      <c r="J22" s="215"/>
      <c r="K22" s="215"/>
      <c r="L22" s="216"/>
    </row>
    <row r="23" spans="2:17" ht="66">
      <c r="B23" s="55" t="s">
        <v>13</v>
      </c>
      <c r="C23" s="3" t="s">
        <v>9</v>
      </c>
      <c r="D23" s="4" t="s">
        <v>90</v>
      </c>
      <c r="E23" s="4" t="s">
        <v>91</v>
      </c>
      <c r="F23" s="4" t="s">
        <v>3</v>
      </c>
      <c r="G23" s="4" t="s">
        <v>16</v>
      </c>
      <c r="H23" s="4" t="s">
        <v>14</v>
      </c>
      <c r="I23" s="4" t="s">
        <v>15</v>
      </c>
      <c r="J23" s="4" t="s">
        <v>6</v>
      </c>
      <c r="K23" s="3" t="s">
        <v>7</v>
      </c>
      <c r="L23" s="56" t="s">
        <v>8</v>
      </c>
    </row>
    <row r="24" spans="2:17">
      <c r="B24" s="57" t="s">
        <v>10</v>
      </c>
      <c r="C24" s="6">
        <f>C25+C26</f>
        <v>42</v>
      </c>
      <c r="D24" s="6">
        <f>(COUNTIF('교직원-입력대장'!$E$2:$E$1001,"5")/C24)*100</f>
        <v>0</v>
      </c>
      <c r="E24" s="6">
        <f>(COUNTIF('교직원-입력대장'!$E$2:$E$1001,"4")/C24)*100</f>
        <v>0</v>
      </c>
      <c r="F24" s="6">
        <f>D24+E24</f>
        <v>0</v>
      </c>
      <c r="G24" s="6">
        <f>(COUNTIF('교직원-입력대장'!$E$2:$E$1001,"3")/C24)*100</f>
        <v>0</v>
      </c>
      <c r="H24" s="6">
        <f>H25+H26</f>
        <v>8</v>
      </c>
      <c r="I24" s="6">
        <f>I25+I26</f>
        <v>40</v>
      </c>
      <c r="J24" s="6">
        <f>I24+H24</f>
        <v>48</v>
      </c>
      <c r="K24" s="6">
        <f>(((C24*D24%)+((C24*E24%)*1.25)+((C24*G24%)*2.5)+((C24*H24%)*3.75)+((C24*I24%)*5)))/C24</f>
        <v>2.2999999999999998</v>
      </c>
      <c r="L24" s="65">
        <f>(K24/5)*100</f>
        <v>46</v>
      </c>
    </row>
    <row r="25" spans="2:17">
      <c r="B25" s="57" t="s">
        <v>11</v>
      </c>
      <c r="C25" s="6">
        <v>30</v>
      </c>
      <c r="D25" s="6">
        <f>(COUNTIFS('교직원-입력대장'!$B$2:$B$1001,"1",'교직원-입력대장'!$E$2:$E$1001,"5")/C25)*100</f>
        <v>0</v>
      </c>
      <c r="E25" s="6">
        <f>(COUNTIFS('교직원-입력대장'!$B$2:$B$1001,"1",'교직원-입력대장'!$E$2:$E$1001,"4")/C25)*100</f>
        <v>0</v>
      </c>
      <c r="F25" s="6">
        <f>D25+E25</f>
        <v>0</v>
      </c>
      <c r="G25" s="6">
        <v>0</v>
      </c>
      <c r="H25" s="6">
        <v>4</v>
      </c>
      <c r="I25" s="6">
        <v>30</v>
      </c>
      <c r="J25" s="6">
        <f>I25+H25</f>
        <v>34</v>
      </c>
      <c r="K25" s="6">
        <f>(((C25*D25%)+((C25*E25%)*1.25)+((C25*G25%)*2.5)+((C25*H25%)*3.75)+((C25*I25%)*5)))/C25</f>
        <v>1.65</v>
      </c>
      <c r="L25" s="65">
        <f>(K25/5)*100</f>
        <v>32.999999999999993</v>
      </c>
    </row>
    <row r="26" spans="2:17" ht="17.25" thickBot="1">
      <c r="B26" s="79" t="s">
        <v>12</v>
      </c>
      <c r="C26" s="59">
        <v>12</v>
      </c>
      <c r="D26" s="59">
        <f>(COUNTIFS('교직원-입력대장'!$B$2:$B$1001,"2",'교직원-입력대장'!$E$2:$E$1001,"5")/C26)*100</f>
        <v>0</v>
      </c>
      <c r="E26" s="59">
        <f>(COUNTIFS('교직원-입력대장'!$B$2:$B$1001,"2",'교직원-입력대장'!$E$2:$E$1001,"4")/C26)*100</f>
        <v>0</v>
      </c>
      <c r="F26" s="59">
        <f>D26+E26</f>
        <v>0</v>
      </c>
      <c r="G26" s="59">
        <v>1</v>
      </c>
      <c r="H26" s="59">
        <v>4</v>
      </c>
      <c r="I26" s="59">
        <v>10</v>
      </c>
      <c r="J26" s="59">
        <f>I26+H26</f>
        <v>14</v>
      </c>
      <c r="K26" s="59">
        <f>(((C26*D26%)+((C26*E26%)*1.25)+((C26*G26%)*2.5)+((C26*H26%)*3.75)+((C26*I26%)*5)))/C26</f>
        <v>0.67500000000000016</v>
      </c>
      <c r="L26" s="66">
        <f>(K26/5)*100</f>
        <v>13.500000000000004</v>
      </c>
    </row>
    <row r="27" spans="2:17"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</row>
    <row r="28" spans="2:17" ht="49.5" hidden="1">
      <c r="B28" s="3" t="s">
        <v>13</v>
      </c>
      <c r="C28" s="4" t="s">
        <v>90</v>
      </c>
      <c r="D28" s="4" t="s">
        <v>91</v>
      </c>
      <c r="E28" s="4" t="s">
        <v>4</v>
      </c>
      <c r="F28" s="4" t="s">
        <v>14</v>
      </c>
      <c r="G28" s="4" t="s">
        <v>5</v>
      </c>
      <c r="I28" s="3" t="s">
        <v>13</v>
      </c>
      <c r="J28" s="4" t="s">
        <v>90</v>
      </c>
      <c r="K28" s="4" t="s">
        <v>91</v>
      </c>
      <c r="L28" s="4" t="s">
        <v>4</v>
      </c>
      <c r="M28" s="4" t="s">
        <v>14</v>
      </c>
      <c r="N28" s="4" t="s">
        <v>5</v>
      </c>
    </row>
    <row r="29" spans="2:17" hidden="1">
      <c r="B29" s="6" t="s">
        <v>10</v>
      </c>
      <c r="C29" s="6">
        <f>(COUNTIF('교직원-입력대장'!$B$2:$B$1001,"5"))</f>
        <v>0</v>
      </c>
      <c r="D29" s="6">
        <f>(COUNTIF('교직원-입력대장'!$B$2:$B$1001,"4"))</f>
        <v>0</v>
      </c>
      <c r="E29" s="6">
        <f>(COUNTIF('교직원-입력대장'!$B$2:$B$1001,"3"))</f>
        <v>0</v>
      </c>
      <c r="F29" s="6">
        <f>(COUNTIF('교직원-입력대장'!$B$2:$B$1001,"2"))</f>
        <v>0</v>
      </c>
      <c r="G29" s="6">
        <f>(COUNTIF('교직원-입력대장'!$B$2:$B$1001,"1"))</f>
        <v>0</v>
      </c>
      <c r="I29" s="6" t="s">
        <v>10</v>
      </c>
      <c r="J29" s="8">
        <f>C29/$C$24</f>
        <v>0</v>
      </c>
      <c r="K29" s="8">
        <f t="shared" ref="K29:N29" si="1">D29/$C$24</f>
        <v>0</v>
      </c>
      <c r="L29" s="8">
        <f t="shared" si="1"/>
        <v>0</v>
      </c>
      <c r="M29" s="8">
        <f t="shared" si="1"/>
        <v>0</v>
      </c>
      <c r="N29" s="8">
        <f t="shared" si="1"/>
        <v>0</v>
      </c>
    </row>
    <row r="30" spans="2:17" hidden="1">
      <c r="B30" s="6" t="s">
        <v>11</v>
      </c>
      <c r="C30" s="6">
        <f>(COUNTIFS('교직원-입력대장'!$B$2:$B$1001,"1",'교직원-입력대장'!$E$2:$E$1001,"5"))</f>
        <v>0</v>
      </c>
      <c r="D30" s="6">
        <f>(COUNTIFS('교직원-입력대장'!$B$2:$B$1001,"1",'교직원-입력대장'!$E$2:$E$1001,"4"))</f>
        <v>0</v>
      </c>
      <c r="E30" s="6">
        <f>(COUNTIFS('교직원-입력대장'!$B$2:$B$1001,"1",'교직원-입력대장'!$E$2:$E$1001,"3"))</f>
        <v>0</v>
      </c>
      <c r="F30" s="6">
        <f>(COUNTIFS('교직원-입력대장'!$B$2:$B$1001,"1",'교직원-입력대장'!$E$2:$E$1001,"2"))</f>
        <v>0</v>
      </c>
      <c r="G30" s="6">
        <f>(COUNTIFS('교직원-입력대장'!$B$2:$B$1001,"1",'교직원-입력대장'!$E$2:$E$1001,"1"))</f>
        <v>0</v>
      </c>
      <c r="I30" s="6" t="s">
        <v>11</v>
      </c>
      <c r="J30" s="8">
        <f>C30/$C$25</f>
        <v>0</v>
      </c>
      <c r="K30" s="8">
        <f t="shared" ref="K30:N30" si="2">D30/$C$25</f>
        <v>0</v>
      </c>
      <c r="L30" s="8">
        <f t="shared" si="2"/>
        <v>0</v>
      </c>
      <c r="M30" s="8">
        <f t="shared" si="2"/>
        <v>0</v>
      </c>
      <c r="N30" s="8">
        <f t="shared" si="2"/>
        <v>0</v>
      </c>
    </row>
    <row r="31" spans="2:17" hidden="1">
      <c r="B31" s="6" t="s">
        <v>12</v>
      </c>
      <c r="C31" s="6">
        <f>(COUNTIFS('교직원-입력대장'!$B$2:$B$1001,"2",'교직원-입력대장'!$E$2:$E$1001,"5"))</f>
        <v>0</v>
      </c>
      <c r="D31" s="6">
        <f>(COUNTIFS('교직원-입력대장'!$B$2:$B$1001,"2",'교직원-입력대장'!$E$2:$E$1001,"4"))</f>
        <v>0</v>
      </c>
      <c r="E31" s="6">
        <f>(COUNTIFS('교직원-입력대장'!$B$2:$B$1001,"2",'교직원-입력대장'!$E$2:$E$1001,"3"))</f>
        <v>0</v>
      </c>
      <c r="F31" s="6">
        <f>(COUNTIFS('교직원-입력대장'!$B$2:$B$1001,"2",'교직원-입력대장'!$E$2:$E$1001,"2"))</f>
        <v>0</v>
      </c>
      <c r="G31" s="6">
        <f>(COUNTIFS('교직원-입력대장'!$B$2:$B$1001,"2",'교직원-입력대장'!$E$2:$E$1001,"1"))</f>
        <v>0</v>
      </c>
      <c r="I31" s="6" t="s">
        <v>12</v>
      </c>
      <c r="J31" s="8">
        <f>C31/$C$26</f>
        <v>0</v>
      </c>
      <c r="K31" s="8">
        <f t="shared" ref="K31:N31" si="3">D31/$C$26</f>
        <v>0</v>
      </c>
      <c r="L31" s="8">
        <f t="shared" si="3"/>
        <v>0</v>
      </c>
      <c r="M31" s="8">
        <f t="shared" si="3"/>
        <v>0</v>
      </c>
      <c r="N31" s="8">
        <f t="shared" si="3"/>
        <v>0</v>
      </c>
    </row>
    <row r="32" spans="2:17" hidden="1"/>
    <row r="33" spans="2:41" hidden="1">
      <c r="B33" s="156" t="s">
        <v>78</v>
      </c>
      <c r="C33" s="157"/>
      <c r="D33" s="157"/>
      <c r="E33" s="157"/>
      <c r="F33" s="157"/>
      <c r="G33" s="157"/>
      <c r="H33" s="157"/>
      <c r="I33" s="158"/>
      <c r="J33" s="156" t="s">
        <v>79</v>
      </c>
      <c r="K33" s="157"/>
      <c r="L33" s="157"/>
      <c r="M33" s="157"/>
      <c r="N33" s="157"/>
      <c r="O33" s="157"/>
      <c r="P33" s="157"/>
      <c r="Q33" s="158"/>
      <c r="R33" s="168" t="s">
        <v>45</v>
      </c>
      <c r="S33" s="168"/>
      <c r="T33" s="168"/>
      <c r="U33" s="168"/>
      <c r="V33" s="168"/>
      <c r="W33" s="168"/>
      <c r="X33" s="168"/>
      <c r="Y33" s="168"/>
      <c r="Z33" s="156" t="s">
        <v>46</v>
      </c>
      <c r="AA33" s="157"/>
      <c r="AB33" s="157"/>
      <c r="AC33" s="157"/>
      <c r="AD33" s="157"/>
      <c r="AE33" s="157"/>
      <c r="AF33" s="157"/>
      <c r="AG33" s="158"/>
      <c r="AH33" s="156" t="s">
        <v>87</v>
      </c>
      <c r="AI33" s="157"/>
      <c r="AJ33" s="157"/>
      <c r="AK33" s="157"/>
      <c r="AL33" s="157"/>
      <c r="AM33" s="157"/>
      <c r="AN33" s="157"/>
      <c r="AO33" s="158"/>
    </row>
    <row r="34" spans="2:41" hidden="1">
      <c r="B34" s="3" t="s">
        <v>13</v>
      </c>
      <c r="C34" s="3" t="s">
        <v>9</v>
      </c>
      <c r="D34" s="4" t="s">
        <v>17</v>
      </c>
      <c r="E34" s="4" t="s">
        <v>18</v>
      </c>
      <c r="F34" s="4" t="s">
        <v>19</v>
      </c>
      <c r="G34" s="4" t="s">
        <v>20</v>
      </c>
      <c r="H34" s="4" t="s">
        <v>21</v>
      </c>
      <c r="I34" s="11" t="s">
        <v>25</v>
      </c>
      <c r="J34" s="3" t="s">
        <v>13</v>
      </c>
      <c r="K34" s="3" t="s">
        <v>9</v>
      </c>
      <c r="L34" s="4" t="s">
        <v>17</v>
      </c>
      <c r="M34" s="4" t="s">
        <v>18</v>
      </c>
      <c r="N34" s="4" t="s">
        <v>19</v>
      </c>
      <c r="O34" s="4" t="s">
        <v>20</v>
      </c>
      <c r="P34" s="4" t="s">
        <v>21</v>
      </c>
      <c r="Q34" s="6" t="s">
        <v>25</v>
      </c>
      <c r="R34" s="3" t="s">
        <v>13</v>
      </c>
      <c r="S34" s="3" t="s">
        <v>9</v>
      </c>
      <c r="T34" s="4" t="s">
        <v>17</v>
      </c>
      <c r="U34" s="4" t="s">
        <v>18</v>
      </c>
      <c r="V34" s="4" t="s">
        <v>19</v>
      </c>
      <c r="W34" s="4" t="s">
        <v>20</v>
      </c>
      <c r="X34" s="4" t="s">
        <v>21</v>
      </c>
      <c r="Y34" s="6" t="s">
        <v>24</v>
      </c>
      <c r="Z34" s="3" t="s">
        <v>13</v>
      </c>
      <c r="AA34" s="3" t="s">
        <v>9</v>
      </c>
      <c r="AB34" s="4" t="s">
        <v>17</v>
      </c>
      <c r="AC34" s="4" t="s">
        <v>18</v>
      </c>
      <c r="AD34" s="4" t="s">
        <v>19</v>
      </c>
      <c r="AE34" s="4" t="s">
        <v>20</v>
      </c>
      <c r="AF34" s="4" t="s">
        <v>21</v>
      </c>
      <c r="AG34" s="6" t="s">
        <v>24</v>
      </c>
      <c r="AH34" s="3" t="s">
        <v>13</v>
      </c>
      <c r="AI34" s="3" t="s">
        <v>9</v>
      </c>
      <c r="AJ34" s="4" t="s">
        <v>17</v>
      </c>
      <c r="AK34" s="4" t="s">
        <v>18</v>
      </c>
      <c r="AL34" s="4" t="s">
        <v>19</v>
      </c>
      <c r="AM34" s="4" t="s">
        <v>20</v>
      </c>
      <c r="AN34" s="4" t="s">
        <v>21</v>
      </c>
      <c r="AO34" s="6" t="s">
        <v>24</v>
      </c>
    </row>
    <row r="35" spans="2:41" hidden="1">
      <c r="B35" s="6" t="s">
        <v>11</v>
      </c>
      <c r="C35" s="6">
        <f>SUM(D35:I35)</f>
        <v>0</v>
      </c>
      <c r="D35" s="6">
        <f>COUNTIFS('교직원-입력대장'!$B$2:$B$1001,"1",'교직원-입력대장'!$F$2:$F$1001,"1")</f>
        <v>0</v>
      </c>
      <c r="E35" s="6">
        <f>COUNTIFS('교직원-입력대장'!$B$2:$B$1001,"1",'교직원-입력대장'!$F$2:$F$1001,"2")</f>
        <v>0</v>
      </c>
      <c r="F35" s="6">
        <f>COUNTIFS('교직원-입력대장'!$B$2:$B$1001,"1",'교직원-입력대장'!$F$2:$F$1001,"3")</f>
        <v>0</v>
      </c>
      <c r="G35" s="6">
        <f>COUNTIFS('교직원-입력대장'!$B$2:$B$1001,"1",'교직원-입력대장'!$F$2:$F$1001,"4")</f>
        <v>0</v>
      </c>
      <c r="H35" s="6">
        <f>COUNTIFS('교직원-입력대장'!$B$2:$B$1001,"1",'교직원-입력대장'!$F$2:$F$1001,"5")</f>
        <v>0</v>
      </c>
      <c r="I35" s="6">
        <f>COUNTIFS('교직원-입력대장'!$B$2:$B$1001,"1",'교직원-입력대장'!$F$2:$F$1001,"6")</f>
        <v>0</v>
      </c>
      <c r="J35" s="6" t="s">
        <v>11</v>
      </c>
      <c r="K35" s="6">
        <f>SUM(L35:Q35)</f>
        <v>0</v>
      </c>
      <c r="L35" s="6">
        <f>COUNTIFS('교직원-입력대장'!$B$2:$B$1001,"1",'교직원-입력대장'!$G$2:$G$1001,"1")</f>
        <v>0</v>
      </c>
      <c r="M35" s="6">
        <f>COUNTIFS('교직원-입력대장'!$B$2:$B$1001,"1",'교직원-입력대장'!$G$2:$G$1001,"2")</f>
        <v>0</v>
      </c>
      <c r="N35" s="6">
        <f>COUNTIFS('교직원-입력대장'!$B$2:$B$1001,"1",'교직원-입력대장'!$G$2:$G$1001,"3")</f>
        <v>0</v>
      </c>
      <c r="O35" s="6">
        <f>COUNTIFS('교직원-입력대장'!$B$2:$B$1001,"1",'교직원-입력대장'!$G$2:$G$1001,"4")</f>
        <v>0</v>
      </c>
      <c r="P35" s="6">
        <f>COUNTIFS('교직원-입력대장'!$B$2:$B$1001,"1",'교직원-입력대장'!$G$2:$G$1001,"5")</f>
        <v>0</v>
      </c>
      <c r="Q35" s="6">
        <f>COUNTIFS('교직원-입력대장'!$B$2:$B$1001,"1",'교직원-입력대장'!$G$2:$G$1001,"6")</f>
        <v>0</v>
      </c>
      <c r="R35" s="6" t="s">
        <v>11</v>
      </c>
      <c r="S35" s="6">
        <f>SUM(T35:Y35)</f>
        <v>0</v>
      </c>
      <c r="T35" s="6">
        <f>COUNTIFS('교직원-입력대장'!$B$2:$B$1001,"1",'교직원-입력대장'!$H$2:$H$1001,"1")</f>
        <v>0</v>
      </c>
      <c r="U35" s="6">
        <f>COUNTIFS('교직원-입력대장'!$B$2:$B$1001,"1",'교직원-입력대장'!$H$2:$H$1001,"2")</f>
        <v>0</v>
      </c>
      <c r="V35" s="6">
        <f>COUNTIFS('교직원-입력대장'!$B$2:$B$1001,"1",'교직원-입력대장'!$H$2:$H$1001,"3")</f>
        <v>0</v>
      </c>
      <c r="W35" s="6">
        <f>COUNTIFS('교직원-입력대장'!$B$2:$B$1001,"1",'교직원-입력대장'!$H$2:$H$1001,"4")</f>
        <v>0</v>
      </c>
      <c r="X35" s="6">
        <f>COUNTIFS('교직원-입력대장'!$B$2:$B$1001,"1",'교직원-입력대장'!$H$2:$H$1001,"5")</f>
        <v>0</v>
      </c>
      <c r="Y35" s="6">
        <f>COUNTIFS('교직원-입력대장'!$B$2:$B$1001,"1",'교직원-입력대장'!$H$2:$H$1001,"6")</f>
        <v>0</v>
      </c>
      <c r="Z35" s="6" t="s">
        <v>11</v>
      </c>
      <c r="AA35" s="6">
        <f>SUM(AB35:AG35)</f>
        <v>0</v>
      </c>
      <c r="AB35" s="6">
        <f>COUNTIFS('교직원-입력대장'!$B$2:$B$1001,"1",'교직원-입력대장'!$I$2:$I$1001,"1")</f>
        <v>0</v>
      </c>
      <c r="AC35" s="6">
        <f>COUNTIFS('교직원-입력대장'!$B$2:$B$1001,"1",'교직원-입력대장'!$I$2:$I$1001,"2")</f>
        <v>0</v>
      </c>
      <c r="AD35" s="6">
        <f>COUNTIFS('교직원-입력대장'!$B$2:$B$1001,"1",'교직원-입력대장'!$I$2:$I$1001,"3")</f>
        <v>0</v>
      </c>
      <c r="AE35" s="6">
        <f>COUNTIFS('교직원-입력대장'!$B$2:$B$1001,"1",'교직원-입력대장'!$I$2:$I$1001,"4")</f>
        <v>0</v>
      </c>
      <c r="AF35" s="6">
        <f>COUNTIFS('교직원-입력대장'!$B$2:$B$1001,"1",'교직원-입력대장'!$I$2:$I$1001,"5")</f>
        <v>0</v>
      </c>
      <c r="AG35" s="6">
        <f>COUNTIFS('교직원-입력대장'!$B$2:$B$1001,"1",'교직원-입력대장'!$I$2:$I$1001,"6")</f>
        <v>0</v>
      </c>
      <c r="AH35" s="6" t="s">
        <v>11</v>
      </c>
      <c r="AI35" s="6">
        <f>SUM(AJ35:AO35)</f>
        <v>0</v>
      </c>
      <c r="AJ35" s="6">
        <f>COUNTIFS('교직원-입력대장'!$B$2:$B$1001,"1",'교직원-입력대장'!$J$2:$J$1001,"1")</f>
        <v>0</v>
      </c>
      <c r="AK35" s="6">
        <f>COUNTIFS('교직원-입력대장'!$B$2:$B$1001,"1",'교직원-입력대장'!$J$2:$J$1001,"2")</f>
        <v>0</v>
      </c>
      <c r="AL35" s="6">
        <f>COUNTIFS('교직원-입력대장'!$B$2:$B$1001,"1",'교직원-입력대장'!$J$2:$J$1001,"3")</f>
        <v>0</v>
      </c>
      <c r="AM35" s="6">
        <f>COUNTIFS('교직원-입력대장'!$B$2:$B$1001,"1",'교직원-입력대장'!$J$2:$J$1001,"4")</f>
        <v>0</v>
      </c>
      <c r="AN35" s="6">
        <f>COUNTIFS('교직원-입력대장'!$B$2:$B$1001,"1",'교직원-입력대장'!$J$2:$J$1001,"5")</f>
        <v>0</v>
      </c>
      <c r="AO35" s="6">
        <f>COUNTIFS('교직원-입력대장'!$B$2:$B$1001,"1",'교직원-입력대장'!$J$2:$J$1001,"6")</f>
        <v>0</v>
      </c>
    </row>
    <row r="36" spans="2:41" hidden="1">
      <c r="B36" s="6" t="s">
        <v>12</v>
      </c>
      <c r="C36" s="6">
        <f t="shared" ref="C36" si="4">SUM(D36:I36)</f>
        <v>0</v>
      </c>
      <c r="D36" s="6">
        <f>COUNTIFS('교직원-입력대장'!$B$2:$B$1001,"2",'교직원-입력대장'!$F$2:$F$1001,"1")</f>
        <v>0</v>
      </c>
      <c r="E36" s="6">
        <f>COUNTIFS('교직원-입력대장'!$B$2:$B$1001,"2",'교직원-입력대장'!$F$2:$F$1001,"2")</f>
        <v>0</v>
      </c>
      <c r="F36" s="6">
        <f>COUNTIFS('교직원-입력대장'!$B$2:$B$1001,"2",'교직원-입력대장'!$F$2:$F$1001,"3")</f>
        <v>0</v>
      </c>
      <c r="G36" s="6">
        <f>COUNTIFS('교직원-입력대장'!$B$2:$B$1001,"2",'교직원-입력대장'!$F$2:$F$1001,"4")</f>
        <v>0</v>
      </c>
      <c r="H36" s="6">
        <f>COUNTIFS('교직원-입력대장'!$B$2:$B$1001,"2",'교직원-입력대장'!$F$2:$F$1001,"5")</f>
        <v>0</v>
      </c>
      <c r="I36" s="6">
        <f>COUNTIFS('교직원-입력대장'!$B$2:$B$1001,"2",'교직원-입력대장'!$F$2:$F$1001,"6")</f>
        <v>0</v>
      </c>
      <c r="J36" s="6" t="s">
        <v>12</v>
      </c>
      <c r="K36" s="6">
        <f t="shared" ref="K36" si="5">SUM(L36:Q36)</f>
        <v>0</v>
      </c>
      <c r="L36" s="6">
        <f>COUNTIFS('교직원-입력대장'!$B$2:$B$1001,"2",'교직원-입력대장'!$G$2:$G$1001,"1")</f>
        <v>0</v>
      </c>
      <c r="M36" s="6">
        <f>COUNTIFS('교직원-입력대장'!$B$2:$B$1001,"2",'교직원-입력대장'!$G$2:$G$1001,"2")</f>
        <v>0</v>
      </c>
      <c r="N36" s="6">
        <f>COUNTIFS('교직원-입력대장'!$B$2:$B$1001,"2",'교직원-입력대장'!$G$2:$G$1001,"3")</f>
        <v>0</v>
      </c>
      <c r="O36" s="6">
        <f>COUNTIFS('교직원-입력대장'!$B$2:$B$1001,"2",'교직원-입력대장'!$G$2:$G$1001,"4")</f>
        <v>0</v>
      </c>
      <c r="P36" s="6">
        <f>COUNTIFS('교직원-입력대장'!$B$2:$B$1001,"2",'교직원-입력대장'!$G$2:$G$1001,"5")</f>
        <v>0</v>
      </c>
      <c r="Q36" s="6">
        <f>COUNTIFS('교직원-입력대장'!$B$2:$B$1001,"2",'교직원-입력대장'!$G$2:$G$1001,"6")</f>
        <v>0</v>
      </c>
      <c r="R36" s="6" t="s">
        <v>12</v>
      </c>
      <c r="S36" s="6">
        <f t="shared" ref="S36" si="6">SUM(T36:Y36)</f>
        <v>0</v>
      </c>
      <c r="T36" s="6">
        <f>COUNTIFS('교직원-입력대장'!$B$2:$B$1001,"2",'교직원-입력대장'!$H$2:$H$1001,"1")</f>
        <v>0</v>
      </c>
      <c r="U36" s="6">
        <f>COUNTIFS('교직원-입력대장'!$B$2:$B$1001,"2",'교직원-입력대장'!$H$2:$H$1001,"2")</f>
        <v>0</v>
      </c>
      <c r="V36" s="6">
        <f>COUNTIFS('교직원-입력대장'!$B$2:$B$1001,"2",'교직원-입력대장'!$H$2:$H$1001,"3")</f>
        <v>0</v>
      </c>
      <c r="W36" s="6">
        <f>COUNTIFS('교직원-입력대장'!$B$2:$B$1001,"2",'교직원-입력대장'!$H$2:$H$1001,"4")</f>
        <v>0</v>
      </c>
      <c r="X36" s="6">
        <f>COUNTIFS('교직원-입력대장'!$B$2:$B$1001,"2",'교직원-입력대장'!$H$2:$H$1001,"5")</f>
        <v>0</v>
      </c>
      <c r="Y36" s="6">
        <f>COUNTIFS('교직원-입력대장'!$B$2:$B$1001,"2",'교직원-입력대장'!$H$2:$H$1001,"6")</f>
        <v>0</v>
      </c>
      <c r="Z36" s="6" t="s">
        <v>12</v>
      </c>
      <c r="AA36" s="6">
        <f t="shared" ref="AA36" si="7">SUM(AB36:AG36)</f>
        <v>0</v>
      </c>
      <c r="AB36" s="6">
        <f>COUNTIFS('교직원-입력대장'!$B$2:$B$1001,"2",'교직원-입력대장'!$I$2:$I$1001,"1")</f>
        <v>0</v>
      </c>
      <c r="AC36" s="6">
        <f>COUNTIFS('교직원-입력대장'!$B$2:$B$1001,"2",'교직원-입력대장'!$I$2:$I$1001,"2")</f>
        <v>0</v>
      </c>
      <c r="AD36" s="6">
        <f>COUNTIFS('교직원-입력대장'!$B$2:$B$1001,"2",'교직원-입력대장'!$I$2:$I$1001,"3")</f>
        <v>0</v>
      </c>
      <c r="AE36" s="6">
        <f>COUNTIFS('교직원-입력대장'!$B$2:$B$1001,"2",'교직원-입력대장'!$I$2:$I$1001,"4")</f>
        <v>0</v>
      </c>
      <c r="AF36" s="6">
        <f>COUNTIFS('교직원-입력대장'!$B$2:$B$1001,"2",'교직원-입력대장'!$I$2:$I$1001,"5")</f>
        <v>0</v>
      </c>
      <c r="AG36" s="6">
        <f>COUNTIFS('교직원-입력대장'!$B$2:$B$1001,"2",'교직원-입력대장'!$I$2:$I$1001,"6")</f>
        <v>0</v>
      </c>
      <c r="AH36" s="6" t="s">
        <v>12</v>
      </c>
      <c r="AI36" s="6">
        <f t="shared" ref="AI36" si="8">SUM(AJ36:AO36)</f>
        <v>0</v>
      </c>
      <c r="AJ36" s="6">
        <f>COUNTIFS('교직원-입력대장'!$B$2:$B$1001,"2",'교직원-입력대장'!$J$2:$J$1001,"1")</f>
        <v>0</v>
      </c>
      <c r="AK36" s="6">
        <f>COUNTIFS('교직원-입력대장'!$B$2:$B$1001,"2",'교직원-입력대장'!$J$2:$J$1001,"2")</f>
        <v>0</v>
      </c>
      <c r="AL36" s="6">
        <f>COUNTIFS('교직원-입력대장'!$B$2:$B$1001,"2",'교직원-입력대장'!$J$2:$J$1001,"3")</f>
        <v>0</v>
      </c>
      <c r="AM36" s="6">
        <f>COUNTIFS('교직원-입력대장'!$B$2:$B$1001,"2",'교직원-입력대장'!$J$2:$J$1001,"4")</f>
        <v>0</v>
      </c>
      <c r="AN36" s="6">
        <f>COUNTIFS('교직원-입력대장'!$B$2:$B$1001,"2",'교직원-입력대장'!$J$2:$J$1001,"5")</f>
        <v>0</v>
      </c>
      <c r="AO36" s="6">
        <f>COUNTIFS('교직원-입력대장'!$B$2:$B$1001,"2",'교직원-입력대장'!$J$2:$J$1001,"6")</f>
        <v>0</v>
      </c>
    </row>
    <row r="37" spans="2:41" ht="17.25" thickBot="1"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</row>
    <row r="38" spans="2:41">
      <c r="B38" s="211" t="s">
        <v>174</v>
      </c>
      <c r="C38" s="212"/>
      <c r="D38" s="212"/>
      <c r="E38" s="212"/>
      <c r="F38" s="212"/>
      <c r="G38" s="212"/>
      <c r="H38" s="212"/>
      <c r="I38" s="212"/>
      <c r="J38" s="212"/>
      <c r="K38" s="212"/>
      <c r="L38" s="212"/>
      <c r="M38" s="212"/>
      <c r="N38" s="212"/>
      <c r="O38" s="212"/>
      <c r="P38" s="212"/>
      <c r="Q38" s="213"/>
    </row>
    <row r="39" spans="2:41">
      <c r="B39" s="217"/>
      <c r="C39" s="218"/>
      <c r="D39" s="218"/>
      <c r="E39" s="218"/>
      <c r="F39" s="218"/>
      <c r="G39" s="218"/>
      <c r="H39" s="218"/>
      <c r="I39" s="218"/>
      <c r="J39" s="218"/>
      <c r="K39" s="218"/>
      <c r="L39" s="218"/>
      <c r="M39" s="218"/>
      <c r="N39" s="218"/>
      <c r="O39" s="218"/>
      <c r="P39" s="218"/>
      <c r="Q39" s="219"/>
    </row>
    <row r="40" spans="2:41" ht="132">
      <c r="B40" s="55" t="s">
        <v>13</v>
      </c>
      <c r="C40" s="3" t="s">
        <v>9</v>
      </c>
      <c r="D40" s="4" t="s">
        <v>105</v>
      </c>
      <c r="E40" s="4" t="s">
        <v>106</v>
      </c>
      <c r="F40" s="4" t="s">
        <v>107</v>
      </c>
      <c r="G40" s="4" t="s">
        <v>108</v>
      </c>
      <c r="H40" s="4" t="s">
        <v>109</v>
      </c>
      <c r="I40" s="11" t="s">
        <v>23</v>
      </c>
      <c r="J40" s="2"/>
      <c r="K40" s="3" t="s">
        <v>13</v>
      </c>
      <c r="L40" s="4" t="s">
        <v>105</v>
      </c>
      <c r="M40" s="4" t="s">
        <v>106</v>
      </c>
      <c r="N40" s="4" t="s">
        <v>107</v>
      </c>
      <c r="O40" s="4" t="s">
        <v>108</v>
      </c>
      <c r="P40" s="4" t="s">
        <v>109</v>
      </c>
      <c r="Q40" s="67" t="s">
        <v>23</v>
      </c>
    </row>
    <row r="41" spans="2:41">
      <c r="B41" s="57" t="s">
        <v>22</v>
      </c>
      <c r="C41" s="6">
        <f>SUM(C42:C43)</f>
        <v>41</v>
      </c>
      <c r="D41" s="6">
        <f>SUM(D42:D43)</f>
        <v>0</v>
      </c>
      <c r="E41" s="6">
        <f t="shared" ref="E41:H41" si="9">SUM(E42:E43)</f>
        <v>0</v>
      </c>
      <c r="F41" s="6">
        <f t="shared" si="9"/>
        <v>1</v>
      </c>
      <c r="G41" s="6">
        <f t="shared" si="9"/>
        <v>0</v>
      </c>
      <c r="H41" s="6">
        <f t="shared" si="9"/>
        <v>0</v>
      </c>
      <c r="I41" s="6">
        <f t="shared" ref="I41" si="10">SUM(I42:I43)</f>
        <v>0</v>
      </c>
      <c r="J41" s="2"/>
      <c r="K41" s="6" t="s">
        <v>22</v>
      </c>
      <c r="L41" s="8">
        <f t="shared" ref="L41:Q41" si="11">D41/$C$41</f>
        <v>0</v>
      </c>
      <c r="M41" s="8">
        <f t="shared" si="11"/>
        <v>0</v>
      </c>
      <c r="N41" s="8">
        <f t="shared" si="11"/>
        <v>2.4390243902439025E-2</v>
      </c>
      <c r="O41" s="8">
        <f t="shared" si="11"/>
        <v>0</v>
      </c>
      <c r="P41" s="8">
        <f t="shared" si="11"/>
        <v>0</v>
      </c>
      <c r="Q41" s="62">
        <f t="shared" si="11"/>
        <v>0</v>
      </c>
    </row>
    <row r="42" spans="2:41">
      <c r="B42" s="57" t="s">
        <v>11</v>
      </c>
      <c r="C42" s="6">
        <v>30</v>
      </c>
      <c r="D42" s="6">
        <f>SUM(D35,L35,T35,AB35,AJ35,)</f>
        <v>0</v>
      </c>
      <c r="E42" s="6">
        <f t="shared" ref="E42:I42" si="12">SUM(E35,M35,U35,AC35,AK35,)</f>
        <v>0</v>
      </c>
      <c r="F42" s="6">
        <f t="shared" si="12"/>
        <v>0</v>
      </c>
      <c r="G42" s="6">
        <f t="shared" si="12"/>
        <v>0</v>
      </c>
      <c r="H42" s="6">
        <f t="shared" si="12"/>
        <v>0</v>
      </c>
      <c r="I42" s="6">
        <f t="shared" si="12"/>
        <v>0</v>
      </c>
      <c r="J42" s="2"/>
      <c r="K42" s="6" t="s">
        <v>11</v>
      </c>
      <c r="L42" s="8">
        <f t="shared" ref="L42:Q42" si="13">D42/$C$42</f>
        <v>0</v>
      </c>
      <c r="M42" s="8">
        <f t="shared" si="13"/>
        <v>0</v>
      </c>
      <c r="N42" s="8">
        <f t="shared" si="13"/>
        <v>0</v>
      </c>
      <c r="O42" s="8">
        <f t="shared" si="13"/>
        <v>0</v>
      </c>
      <c r="P42" s="8">
        <f t="shared" si="13"/>
        <v>0</v>
      </c>
      <c r="Q42" s="62">
        <f t="shared" si="13"/>
        <v>0</v>
      </c>
    </row>
    <row r="43" spans="2:41" ht="17.25" thickBot="1">
      <c r="B43" s="79" t="s">
        <v>12</v>
      </c>
      <c r="C43" s="59">
        <v>11</v>
      </c>
      <c r="D43" s="59">
        <f>SUM(D36,L36,T36,AB36,AJ36,)</f>
        <v>0</v>
      </c>
      <c r="E43" s="59">
        <f t="shared" ref="E43" si="14">SUM(E36,M36,U36,AC36,AK36,)</f>
        <v>0</v>
      </c>
      <c r="F43" s="59">
        <v>1</v>
      </c>
      <c r="G43" s="59">
        <f t="shared" ref="G43" si="15">SUM(G36,O36,W36,AE36,AM36,)</f>
        <v>0</v>
      </c>
      <c r="H43" s="59">
        <f t="shared" ref="H43:I43" si="16">SUM(H36,P36,X36,AF36,AN36,)</f>
        <v>0</v>
      </c>
      <c r="I43" s="59">
        <f t="shared" si="16"/>
        <v>0</v>
      </c>
      <c r="J43" s="80"/>
      <c r="K43" s="59" t="s">
        <v>12</v>
      </c>
      <c r="L43" s="63">
        <f t="shared" ref="L43:Q43" si="17">D43/$C$43</f>
        <v>0</v>
      </c>
      <c r="M43" s="63">
        <f t="shared" si="17"/>
        <v>0</v>
      </c>
      <c r="N43" s="63">
        <f t="shared" si="17"/>
        <v>9.0909090909090912E-2</v>
      </c>
      <c r="O43" s="63">
        <f t="shared" si="17"/>
        <v>0</v>
      </c>
      <c r="P43" s="63">
        <f t="shared" si="17"/>
        <v>0</v>
      </c>
      <c r="Q43" s="64">
        <f t="shared" si="17"/>
        <v>0</v>
      </c>
    </row>
    <row r="44" spans="2:41" ht="17.25" thickBot="1"/>
    <row r="45" spans="2:41">
      <c r="B45" s="211" t="s">
        <v>121</v>
      </c>
      <c r="C45" s="212"/>
      <c r="D45" s="212"/>
      <c r="E45" s="212"/>
      <c r="F45" s="212"/>
      <c r="G45" s="212"/>
      <c r="H45" s="212"/>
      <c r="I45" s="212"/>
      <c r="J45" s="212"/>
      <c r="K45" s="212"/>
      <c r="L45" s="213"/>
    </row>
    <row r="46" spans="2:41">
      <c r="B46" s="214"/>
      <c r="C46" s="215"/>
      <c r="D46" s="215"/>
      <c r="E46" s="215"/>
      <c r="F46" s="215"/>
      <c r="G46" s="215"/>
      <c r="H46" s="215"/>
      <c r="I46" s="215"/>
      <c r="J46" s="215"/>
      <c r="K46" s="215"/>
      <c r="L46" s="216"/>
    </row>
    <row r="47" spans="2:41" ht="66">
      <c r="B47" s="55" t="s">
        <v>13</v>
      </c>
      <c r="C47" s="3" t="s">
        <v>9</v>
      </c>
      <c r="D47" s="4" t="s">
        <v>90</v>
      </c>
      <c r="E47" s="4" t="s">
        <v>91</v>
      </c>
      <c r="F47" s="4" t="s">
        <v>3</v>
      </c>
      <c r="G47" s="4" t="s">
        <v>16</v>
      </c>
      <c r="H47" s="4" t="s">
        <v>14</v>
      </c>
      <c r="I47" s="4" t="s">
        <v>15</v>
      </c>
      <c r="J47" s="4" t="s">
        <v>6</v>
      </c>
      <c r="K47" s="3" t="s">
        <v>7</v>
      </c>
      <c r="L47" s="56" t="s">
        <v>8</v>
      </c>
    </row>
    <row r="48" spans="2:41">
      <c r="B48" s="57" t="s">
        <v>10</v>
      </c>
      <c r="C48" s="6">
        <f>C49+C50</f>
        <v>41</v>
      </c>
      <c r="D48" s="6">
        <f>(COUNTIF('교직원-입력대장'!$K$2:$K$1001,"5")/C48)*100</f>
        <v>0</v>
      </c>
      <c r="E48" s="6">
        <f>(COUNTIF('교직원-입력대장'!$K$2:$K$1001,"4")/C48)*100</f>
        <v>0</v>
      </c>
      <c r="F48" s="6">
        <f>D48+E48</f>
        <v>0</v>
      </c>
      <c r="G48" s="6">
        <f>G49+G50</f>
        <v>6</v>
      </c>
      <c r="H48" s="6">
        <f>H49+H50</f>
        <v>10</v>
      </c>
      <c r="I48" s="6">
        <f>I49+I50</f>
        <v>36</v>
      </c>
      <c r="J48" s="6">
        <f>I48+H48</f>
        <v>46</v>
      </c>
      <c r="K48" s="6">
        <f>(((C48*D48%)+((C48*E48%)*1.25)+((C48*G48%)*2.5)+((C48*H48%)*3.75)+((C48*I48%)*5)))/C48</f>
        <v>2.3250000000000002</v>
      </c>
      <c r="L48" s="65">
        <f>(K48/5)*100</f>
        <v>46.5</v>
      </c>
    </row>
    <row r="49" spans="2:41">
      <c r="B49" s="57" t="s">
        <v>11</v>
      </c>
      <c r="C49" s="6">
        <v>30</v>
      </c>
      <c r="D49" s="6">
        <f>(COUNTIFS('교직원-입력대장'!$B$2:$B$1001,"1",'교직원-입력대장'!$K$2:$K$1001,"5")/C49)*100</f>
        <v>0</v>
      </c>
      <c r="E49" s="6">
        <f>(COUNTIFS('교직원-입력대장'!$B$2:$B$1001,"1",'교직원-입력대장'!$K$2:$K$1001,"4")/C49)*100</f>
        <v>0</v>
      </c>
      <c r="F49" s="6">
        <f>D49+E49</f>
        <v>0</v>
      </c>
      <c r="G49" s="6">
        <v>2</v>
      </c>
      <c r="H49" s="6">
        <v>6</v>
      </c>
      <c r="I49" s="6">
        <v>26</v>
      </c>
      <c r="J49" s="6">
        <f>I49+H49</f>
        <v>32</v>
      </c>
      <c r="K49" s="6">
        <f>(((C49*D49%)+((C49*E49%)*1.25)+((C49*G49%)*2.5)+((C49*H49%)*3.75)+((C49*I49%)*5)))/C49</f>
        <v>1.575</v>
      </c>
      <c r="L49" s="65">
        <f>(K49/5)*100</f>
        <v>31.5</v>
      </c>
    </row>
    <row r="50" spans="2:41" ht="17.25" thickBot="1">
      <c r="B50" s="79" t="s">
        <v>12</v>
      </c>
      <c r="C50" s="59">
        <v>11</v>
      </c>
      <c r="D50" s="59">
        <f>(COUNTIFS('교직원-입력대장'!$B$2:$B$1001,"2",'교직원-입력대장'!$K$2:$K$1001,"5")/C50)*100</f>
        <v>0</v>
      </c>
      <c r="E50" s="59">
        <f>(COUNTIFS('교직원-입력대장'!$B$2:$B$1001,"2",'교직원-입력대장'!$K$2:$K$1001,"4")/C50)*100</f>
        <v>0</v>
      </c>
      <c r="F50" s="59">
        <f>D50+E50</f>
        <v>0</v>
      </c>
      <c r="G50" s="59">
        <v>4</v>
      </c>
      <c r="H50" s="59">
        <v>4</v>
      </c>
      <c r="I50" s="59">
        <v>10</v>
      </c>
      <c r="J50" s="59">
        <f>I50+H50</f>
        <v>14</v>
      </c>
      <c r="K50" s="59">
        <f>(((C50*D50%)+((C50*E50%)*1.25)+((C50*G50%)*2.5)+((C50*H50%)*3.75)+((C50*I50%)*5)))/C50</f>
        <v>0.75</v>
      </c>
      <c r="L50" s="66">
        <f>(K50/5)*100</f>
        <v>15</v>
      </c>
    </row>
    <row r="51" spans="2:41" ht="108" customHeight="1" thickBot="1"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</row>
    <row r="52" spans="2:41" ht="49.5" hidden="1">
      <c r="B52" s="3" t="s">
        <v>13</v>
      </c>
      <c r="C52" s="4" t="s">
        <v>90</v>
      </c>
      <c r="D52" s="4" t="s">
        <v>91</v>
      </c>
      <c r="E52" s="4" t="s">
        <v>4</v>
      </c>
      <c r="F52" s="4" t="s">
        <v>14</v>
      </c>
      <c r="G52" s="4" t="s">
        <v>5</v>
      </c>
      <c r="I52" s="3" t="s">
        <v>13</v>
      </c>
      <c r="J52" s="4" t="s">
        <v>90</v>
      </c>
      <c r="K52" s="4" t="s">
        <v>91</v>
      </c>
      <c r="L52" s="4" t="s">
        <v>4</v>
      </c>
      <c r="M52" s="4" t="s">
        <v>14</v>
      </c>
      <c r="N52" s="4" t="s">
        <v>5</v>
      </c>
    </row>
    <row r="53" spans="2:41" hidden="1">
      <c r="B53" s="6" t="s">
        <v>10</v>
      </c>
      <c r="C53" s="6">
        <f>COUNTIF('교직원-입력대장'!$K$2:$K$1001,"5")</f>
        <v>0</v>
      </c>
      <c r="D53" s="6">
        <f>COUNTIF('교직원-입력대장'!$K$2:$K$1001,"4")</f>
        <v>0</v>
      </c>
      <c r="E53" s="6">
        <f>COUNTIF('교직원-입력대장'!$K$2:$K$1001,"3")</f>
        <v>0</v>
      </c>
      <c r="F53" s="6">
        <f>COUNTIF('교직원-입력대장'!$K$2:$K$1001,"2")</f>
        <v>0</v>
      </c>
      <c r="G53" s="6">
        <f>COUNTIF('교직원-입력대장'!$K$2:$K$1001,"1")</f>
        <v>0</v>
      </c>
      <c r="I53" s="6" t="s">
        <v>10</v>
      </c>
      <c r="J53" s="8">
        <f>C53/$C$48</f>
        <v>0</v>
      </c>
      <c r="K53" s="8">
        <f t="shared" ref="K53:N53" si="18">D53/$C$48</f>
        <v>0</v>
      </c>
      <c r="L53" s="8">
        <f t="shared" si="18"/>
        <v>0</v>
      </c>
      <c r="M53" s="8">
        <f t="shared" si="18"/>
        <v>0</v>
      </c>
      <c r="N53" s="8">
        <f t="shared" si="18"/>
        <v>0</v>
      </c>
    </row>
    <row r="54" spans="2:41" hidden="1">
      <c r="B54" s="6" t="s">
        <v>11</v>
      </c>
      <c r="C54" s="6">
        <f>(COUNTIFS('교직원-입력대장'!$B$2:$B$1001,"1",'교직원-입력대장'!$K$2:$K$1001,"5"))</f>
        <v>0</v>
      </c>
      <c r="D54" s="6">
        <f>(COUNTIFS('교직원-입력대장'!$B$2:$B$1001,"1",'교직원-입력대장'!$K$2:$K$1001,"4"))</f>
        <v>0</v>
      </c>
      <c r="E54" s="6">
        <f>(COUNTIFS('교직원-입력대장'!$B$2:$B$1001,"1",'교직원-입력대장'!$K$2:$K$1001,"3"))</f>
        <v>0</v>
      </c>
      <c r="F54" s="6">
        <f>(COUNTIFS('교직원-입력대장'!$B$2:$B$1001,"1",'교직원-입력대장'!$K$2:$K$1001,"2"))</f>
        <v>0</v>
      </c>
      <c r="G54" s="6">
        <f>(COUNTIFS('교직원-입력대장'!$B$2:$B$1001,"1",'교직원-입력대장'!$K$2:$K$1001,"1"))</f>
        <v>0</v>
      </c>
      <c r="I54" s="6" t="s">
        <v>11</v>
      </c>
      <c r="J54" s="8">
        <f>C54/$C$49</f>
        <v>0</v>
      </c>
      <c r="K54" s="8">
        <f t="shared" ref="K54:N54" si="19">D54/$C$49</f>
        <v>0</v>
      </c>
      <c r="L54" s="8">
        <f t="shared" si="19"/>
        <v>0</v>
      </c>
      <c r="M54" s="8">
        <f t="shared" si="19"/>
        <v>0</v>
      </c>
      <c r="N54" s="8">
        <f t="shared" si="19"/>
        <v>0</v>
      </c>
    </row>
    <row r="55" spans="2:41" hidden="1">
      <c r="B55" s="6" t="s">
        <v>12</v>
      </c>
      <c r="C55" s="6">
        <f>(COUNTIFS('교직원-입력대장'!$B$2:$B$1001,"2",'교직원-입력대장'!$K$2:$K$1001,"5"))</f>
        <v>0</v>
      </c>
      <c r="D55" s="6">
        <f>(COUNTIFS('교직원-입력대장'!$B$2:$B$1001,"2",'교직원-입력대장'!$K$2:$K$1001,"4"))</f>
        <v>0</v>
      </c>
      <c r="E55" s="6">
        <f>(COUNTIFS('교직원-입력대장'!$B$2:$B$1001,"2",'교직원-입력대장'!$K$2:$K$1001,"3"))</f>
        <v>0</v>
      </c>
      <c r="F55" s="6">
        <f>(COUNTIFS('교직원-입력대장'!$B$2:$B$1001,"2",'교직원-입력대장'!$K$2:$K$1001,"2"))</f>
        <v>0</v>
      </c>
      <c r="G55" s="6">
        <f>(COUNTIFS('교직원-입력대장'!$B$2:$B$1001,"2",'교직원-입력대장'!$K$2:$K$1001,"1"))</f>
        <v>0</v>
      </c>
      <c r="I55" s="6" t="s">
        <v>12</v>
      </c>
      <c r="J55" s="8">
        <f>C55/$C$50</f>
        <v>0</v>
      </c>
      <c r="K55" s="8">
        <f t="shared" ref="K55:N55" si="20">D55/$C$50</f>
        <v>0</v>
      </c>
      <c r="L55" s="8">
        <f t="shared" si="20"/>
        <v>0</v>
      </c>
      <c r="M55" s="8">
        <f t="shared" si="20"/>
        <v>0</v>
      </c>
      <c r="N55" s="8">
        <f t="shared" si="20"/>
        <v>0</v>
      </c>
    </row>
    <row r="56" spans="2:41" hidden="1">
      <c r="B56" s="17"/>
      <c r="C56" s="17"/>
      <c r="D56" s="2"/>
      <c r="E56" s="2"/>
      <c r="F56" s="2"/>
      <c r="G56" s="2"/>
      <c r="H56" s="2"/>
      <c r="I56" s="2"/>
      <c r="J56" s="2"/>
      <c r="K56" s="2"/>
      <c r="L56" s="2"/>
    </row>
    <row r="57" spans="2:41" hidden="1"/>
    <row r="58" spans="2:41" hidden="1"/>
    <row r="59" spans="2:41" hidden="1">
      <c r="B59" s="168" t="s">
        <v>49</v>
      </c>
      <c r="C59" s="168"/>
      <c r="D59" s="168"/>
      <c r="E59" s="168"/>
      <c r="F59" s="168"/>
      <c r="G59" s="168"/>
      <c r="H59" s="168"/>
      <c r="I59" s="168"/>
      <c r="J59" s="168" t="s">
        <v>88</v>
      </c>
      <c r="K59" s="168"/>
      <c r="L59" s="168"/>
      <c r="M59" s="168"/>
      <c r="N59" s="168"/>
      <c r="O59" s="168"/>
      <c r="P59" s="168"/>
      <c r="Q59" s="168"/>
      <c r="R59" s="156" t="s">
        <v>89</v>
      </c>
      <c r="S59" s="157"/>
      <c r="T59" s="157"/>
      <c r="U59" s="157"/>
      <c r="V59" s="157"/>
      <c r="W59" s="157"/>
      <c r="X59" s="157"/>
      <c r="Y59" s="158"/>
      <c r="Z59" s="156" t="s">
        <v>51</v>
      </c>
      <c r="AA59" s="157"/>
      <c r="AB59" s="157"/>
      <c r="AC59" s="157"/>
      <c r="AD59" s="157"/>
      <c r="AE59" s="157"/>
      <c r="AF59" s="157"/>
      <c r="AG59" s="158"/>
      <c r="AH59" s="168" t="s">
        <v>52</v>
      </c>
      <c r="AI59" s="168"/>
      <c r="AJ59" s="168"/>
      <c r="AK59" s="168"/>
      <c r="AL59" s="168"/>
      <c r="AM59" s="168"/>
      <c r="AN59" s="168"/>
      <c r="AO59" s="168"/>
    </row>
    <row r="60" spans="2:41" hidden="1">
      <c r="B60" s="27" t="s">
        <v>13</v>
      </c>
      <c r="C60" s="27" t="s">
        <v>9</v>
      </c>
      <c r="D60" s="28" t="s">
        <v>17</v>
      </c>
      <c r="E60" s="28" t="s">
        <v>18</v>
      </c>
      <c r="F60" s="28" t="s">
        <v>19</v>
      </c>
      <c r="G60" s="28" t="s">
        <v>20</v>
      </c>
      <c r="H60" s="28" t="s">
        <v>21</v>
      </c>
      <c r="I60" s="1" t="s">
        <v>24</v>
      </c>
      <c r="J60" s="3" t="s">
        <v>13</v>
      </c>
      <c r="K60" s="3" t="s">
        <v>9</v>
      </c>
      <c r="L60" s="4" t="s">
        <v>17</v>
      </c>
      <c r="M60" s="4" t="s">
        <v>18</v>
      </c>
      <c r="N60" s="4" t="s">
        <v>19</v>
      </c>
      <c r="O60" s="4" t="s">
        <v>20</v>
      </c>
      <c r="P60" s="4" t="s">
        <v>21</v>
      </c>
      <c r="Q60" s="6" t="s">
        <v>24</v>
      </c>
      <c r="R60" s="3" t="s">
        <v>13</v>
      </c>
      <c r="S60" s="3" t="s">
        <v>9</v>
      </c>
      <c r="T60" s="4" t="s">
        <v>17</v>
      </c>
      <c r="U60" s="4" t="s">
        <v>18</v>
      </c>
      <c r="V60" s="4" t="s">
        <v>19</v>
      </c>
      <c r="W60" s="4" t="s">
        <v>20</v>
      </c>
      <c r="X60" s="4" t="s">
        <v>21</v>
      </c>
      <c r="Y60" s="6" t="s">
        <v>24</v>
      </c>
      <c r="Z60" s="3" t="s">
        <v>13</v>
      </c>
      <c r="AA60" s="3" t="s">
        <v>9</v>
      </c>
      <c r="AB60" s="4" t="s">
        <v>17</v>
      </c>
      <c r="AC60" s="4" t="s">
        <v>18</v>
      </c>
      <c r="AD60" s="4" t="s">
        <v>19</v>
      </c>
      <c r="AE60" s="4" t="s">
        <v>20</v>
      </c>
      <c r="AF60" s="4" t="s">
        <v>21</v>
      </c>
      <c r="AG60" s="6" t="s">
        <v>24</v>
      </c>
      <c r="AH60" s="3" t="s">
        <v>13</v>
      </c>
      <c r="AI60" s="3" t="s">
        <v>9</v>
      </c>
      <c r="AJ60" s="4" t="s">
        <v>17</v>
      </c>
      <c r="AK60" s="4" t="s">
        <v>18</v>
      </c>
      <c r="AL60" s="4" t="s">
        <v>19</v>
      </c>
      <c r="AM60" s="4" t="s">
        <v>20</v>
      </c>
      <c r="AN60" s="4" t="s">
        <v>21</v>
      </c>
      <c r="AO60" s="6" t="s">
        <v>24</v>
      </c>
    </row>
    <row r="61" spans="2:41" hidden="1">
      <c r="B61" s="6" t="s">
        <v>11</v>
      </c>
      <c r="C61" s="6">
        <f>SUM(D61:I61)</f>
        <v>0</v>
      </c>
      <c r="D61" s="6">
        <f>COUNTIFS('교직원-입력대장'!$B$2:$B$1001,"1",'교직원-입력대장'!$L$2:$L$1001,"1")</f>
        <v>0</v>
      </c>
      <c r="E61" s="6">
        <f>COUNTIFS('교직원-입력대장'!$B$2:$B$1001,"1",'교직원-입력대장'!$L$2:$L$1001,"2")</f>
        <v>0</v>
      </c>
      <c r="F61" s="6">
        <f>COUNTIFS('교직원-입력대장'!$B$2:$B$1001,"1",'교직원-입력대장'!$L$2:$L$1001,"3")</f>
        <v>0</v>
      </c>
      <c r="G61" s="6">
        <f>COUNTIFS('교직원-입력대장'!$B$2:$B$1001,"1",'교직원-입력대장'!$L$2:$L$1001,"4")</f>
        <v>0</v>
      </c>
      <c r="H61" s="6">
        <f>COUNTIFS('교직원-입력대장'!$B$2:$B$1001,"1",'교직원-입력대장'!$L$2:$L$1001,"5")</f>
        <v>0</v>
      </c>
      <c r="I61" s="6">
        <f>COUNTIFS('교직원-입력대장'!$B$2:$B$1001,"1",'교직원-입력대장'!$L$2:$L$1001,"6")</f>
        <v>0</v>
      </c>
      <c r="J61" s="6" t="s">
        <v>11</v>
      </c>
      <c r="K61" s="6">
        <f>SUM(L61:Q61)</f>
        <v>0</v>
      </c>
      <c r="L61" s="6">
        <f>COUNTIFS('교직원-입력대장'!$B$2:$B$1001,"1",'교직원-입력대장'!$M$2:$M$1001,"1")</f>
        <v>0</v>
      </c>
      <c r="M61" s="6">
        <f>COUNTIFS('교직원-입력대장'!$B$2:$B$1001,"1",'교직원-입력대장'!$M$2:$M$1001,"2")</f>
        <v>0</v>
      </c>
      <c r="N61" s="6">
        <f>COUNTIFS('교직원-입력대장'!$B$2:$B$1001,"1",'교직원-입력대장'!$M$2:$M$1001,"3")</f>
        <v>0</v>
      </c>
      <c r="O61" s="6">
        <f>COUNTIFS('교직원-입력대장'!$B$2:$B$1001,"1",'교직원-입력대장'!$M$2:$M$1001,"4")</f>
        <v>0</v>
      </c>
      <c r="P61" s="6">
        <f>COUNTIFS('교직원-입력대장'!$B$2:$B$1001,"1",'교직원-입력대장'!$M$2:$M$1001,"5")</f>
        <v>0</v>
      </c>
      <c r="Q61" s="6">
        <f>COUNTIFS('교직원-입력대장'!$B$2:$B$1001,"1",'교직원-입력대장'!$M$2:$M$1001,"6")</f>
        <v>0</v>
      </c>
      <c r="R61" s="6" t="s">
        <v>11</v>
      </c>
      <c r="S61" s="6">
        <f>SUM(T61:Y61)</f>
        <v>0</v>
      </c>
      <c r="T61" s="6">
        <f>COUNTIFS('교직원-입력대장'!$B$2:$B$1001,"1",'교직원-입력대장'!$N$2:$N$1001,"1")</f>
        <v>0</v>
      </c>
      <c r="U61" s="6">
        <f>COUNTIFS('교직원-입력대장'!$B$2:$B$1001,"1",'교직원-입력대장'!$N$2:$N$1001,"2")</f>
        <v>0</v>
      </c>
      <c r="V61" s="6">
        <f>COUNTIFS('교직원-입력대장'!$B$2:$B$1001,"1",'교직원-입력대장'!$N$2:$N$1001,"3")</f>
        <v>0</v>
      </c>
      <c r="W61" s="6">
        <f>COUNTIFS('교직원-입력대장'!$B$2:$B$1001,"1",'교직원-입력대장'!$N$2:$N$1001,"4")</f>
        <v>0</v>
      </c>
      <c r="X61" s="6">
        <f>COUNTIFS('교직원-입력대장'!$B$2:$B$1001,"1",'교직원-입력대장'!$N$2:$N$1001,"5")</f>
        <v>0</v>
      </c>
      <c r="Y61" s="6">
        <f>COUNTIFS('교직원-입력대장'!$B$2:$B$1001,"1",'교직원-입력대장'!$N$2:$N$1001,"6")</f>
        <v>0</v>
      </c>
      <c r="Z61" s="6" t="s">
        <v>11</v>
      </c>
      <c r="AA61" s="6">
        <f>SUM(AB61:AG61)</f>
        <v>0</v>
      </c>
      <c r="AB61" s="6">
        <f>COUNTIFS('교직원-입력대장'!$B$2:$B$1001,"1",'교직원-입력대장'!$O$2:$O$1001,"1")</f>
        <v>0</v>
      </c>
      <c r="AC61" s="6">
        <f>COUNTIFS('교직원-입력대장'!$B$2:$B$1001,"1",'교직원-입력대장'!$O$2:$O$1001,"2")</f>
        <v>0</v>
      </c>
      <c r="AD61" s="6">
        <f>COUNTIFS('교직원-입력대장'!$B$2:$B$1001,"1",'교직원-입력대장'!$O$2:$O$1001,"3")</f>
        <v>0</v>
      </c>
      <c r="AE61" s="6">
        <f>COUNTIFS('교직원-입력대장'!$B$2:$B$1001,"1",'교직원-입력대장'!$O$2:$O$1001,"4")</f>
        <v>0</v>
      </c>
      <c r="AF61" s="6">
        <f>COUNTIFS('교직원-입력대장'!$B$2:$B$1001,"1",'교직원-입력대장'!$O$2:$O$1001,"5")</f>
        <v>0</v>
      </c>
      <c r="AG61" s="6">
        <f>COUNTIFS('교직원-입력대장'!$B$2:$B$1001,"1",'교직원-입력대장'!$O$2:$O$1001,"6")</f>
        <v>0</v>
      </c>
      <c r="AH61" s="6" t="s">
        <v>11</v>
      </c>
      <c r="AI61" s="6">
        <f>SUM(AJ61:AO61)</f>
        <v>0</v>
      </c>
      <c r="AJ61" s="6">
        <f>COUNTIFS('교직원-입력대장'!$B$2:$B$1001,"1",'교직원-입력대장'!$P$2:$P$1001,"1")</f>
        <v>0</v>
      </c>
      <c r="AK61" s="6">
        <f>COUNTIFS('교직원-입력대장'!$B$2:$B$1001,"1",'교직원-입력대장'!$P$2:$P$1001,"2")</f>
        <v>0</v>
      </c>
      <c r="AL61" s="6">
        <f>COUNTIFS('교직원-입력대장'!$B$2:$B$1001,"1",'교직원-입력대장'!$P$2:$P$1001,"3")</f>
        <v>0</v>
      </c>
      <c r="AM61" s="6">
        <f>COUNTIFS('교직원-입력대장'!$B$2:$B$1001,"1",'교직원-입력대장'!$P$2:$P$1001,"4")</f>
        <v>0</v>
      </c>
      <c r="AN61" s="6">
        <f>COUNTIFS('교직원-입력대장'!$B$2:$B$1001,"1",'교직원-입력대장'!$P$2:$P$1001,"5")</f>
        <v>0</v>
      </c>
      <c r="AO61" s="6">
        <f>COUNTIFS('교직원-입력대장'!$B$2:$B$1001,"1",'교직원-입력대장'!$P$2:$P$1001,"6")</f>
        <v>0</v>
      </c>
    </row>
    <row r="62" spans="2:41" hidden="1">
      <c r="B62" s="69" t="s">
        <v>12</v>
      </c>
      <c r="C62" s="69">
        <f t="shared" ref="C62" si="21">SUM(D62:I62)</f>
        <v>0</v>
      </c>
      <c r="D62" s="69">
        <f>COUNTIFS('교직원-입력대장'!$B$2:$B$1001,"2",'교직원-입력대장'!$L$2:$L$1001,"1")</f>
        <v>0</v>
      </c>
      <c r="E62" s="69">
        <f>COUNTIFS('교직원-입력대장'!$B$2:$B$1001,"2",'교직원-입력대장'!$L$2:$L$1001,"2")</f>
        <v>0</v>
      </c>
      <c r="F62" s="69">
        <f>COUNTIFS('교직원-입력대장'!$B$2:$B$1001,"2",'교직원-입력대장'!$L$2:$L$1001,"3")</f>
        <v>0</v>
      </c>
      <c r="G62" s="69">
        <f>COUNTIFS('교직원-입력대장'!$B$2:$B$1001,"2",'교직원-입력대장'!$L$2:$L$1001,"4")</f>
        <v>0</v>
      </c>
      <c r="H62" s="69">
        <f>COUNTIFS('교직원-입력대장'!$B$2:$B$1001,"2",'교직원-입력대장'!$L$2:$L$1001,"5")</f>
        <v>0</v>
      </c>
      <c r="I62" s="69">
        <f>COUNTIFS('교직원-입력대장'!$B$2:$B$1001,"2",'교직원-입력대장'!$L$2:$L$1001,"6")</f>
        <v>0</v>
      </c>
      <c r="J62" s="69" t="s">
        <v>12</v>
      </c>
      <c r="K62" s="69">
        <f t="shared" ref="K62" si="22">SUM(L62:Q62)</f>
        <v>0</v>
      </c>
      <c r="L62" s="69">
        <f>COUNTIFS('교직원-입력대장'!$B$2:$B$1001,"2",'교직원-입력대장'!$M$2:$M$1001,"1")</f>
        <v>0</v>
      </c>
      <c r="M62" s="69">
        <f>COUNTIFS('교직원-입력대장'!$B$2:$B$1001,"2",'교직원-입력대장'!$M$2:$M$1001,"2")</f>
        <v>0</v>
      </c>
      <c r="N62" s="69">
        <f>COUNTIFS('교직원-입력대장'!$B$2:$B$1001,"2",'교직원-입력대장'!$M$2:$M$1001,"3")</f>
        <v>0</v>
      </c>
      <c r="O62" s="69">
        <f>COUNTIFS('교직원-입력대장'!$B$2:$B$1001,"2",'교직원-입력대장'!$M$2:$M$1001,"4")</f>
        <v>0</v>
      </c>
      <c r="P62" s="69">
        <f>COUNTIFS('교직원-입력대장'!$B$2:$B$1001,"2",'교직원-입력대장'!$M$2:$M$1001,"5")</f>
        <v>0</v>
      </c>
      <c r="Q62" s="6">
        <f>COUNTIFS('교직원-입력대장'!$B$2:$B$1001,"2",'교직원-입력대장'!$M$2:$M$1001,"6")</f>
        <v>0</v>
      </c>
      <c r="R62" s="6" t="s">
        <v>12</v>
      </c>
      <c r="S62" s="6">
        <f t="shared" ref="S62" si="23">SUM(T62:Y62)</f>
        <v>0</v>
      </c>
      <c r="T62" s="6">
        <f>COUNTIFS('교직원-입력대장'!$B$2:$B$1001,"2",'교직원-입력대장'!$N$2:$N$1001,"1")</f>
        <v>0</v>
      </c>
      <c r="U62" s="6">
        <f>COUNTIFS('교직원-입력대장'!$B$2:$B$1001,"2",'교직원-입력대장'!$N$2:$N$1001,"2")</f>
        <v>0</v>
      </c>
      <c r="V62" s="6">
        <f>COUNTIFS('교직원-입력대장'!$B$2:$B$1001,"2",'교직원-입력대장'!$N$2:$N$1001,"3")</f>
        <v>0</v>
      </c>
      <c r="W62" s="6">
        <f>COUNTIFS('교직원-입력대장'!$B$2:$B$1001,"2",'교직원-입력대장'!$N$2:$N$1001,"4")</f>
        <v>0</v>
      </c>
      <c r="X62" s="6">
        <f>COUNTIFS('교직원-입력대장'!$B$2:$B$1001,"2",'교직원-입력대장'!$N$2:$N$1001,"5")</f>
        <v>0</v>
      </c>
      <c r="Y62" s="6">
        <f>COUNTIFS('교직원-입력대장'!$B$2:$B$1001,"2",'교직원-입력대장'!$N$2:$N$1001,"6")</f>
        <v>0</v>
      </c>
      <c r="Z62" s="6" t="s">
        <v>12</v>
      </c>
      <c r="AA62" s="6">
        <f t="shared" ref="AA62" si="24">SUM(AB62:AG62)</f>
        <v>0</v>
      </c>
      <c r="AB62" s="6">
        <f>COUNTIFS('교직원-입력대장'!$B$2:$B$1001,"2",'교직원-입력대장'!$O$2:$O$1001,"1")</f>
        <v>0</v>
      </c>
      <c r="AC62" s="6">
        <f>COUNTIFS('교직원-입력대장'!$B$2:$B$1001,"2",'교직원-입력대장'!$O$2:$O$1001,"2")</f>
        <v>0</v>
      </c>
      <c r="AD62" s="6">
        <f>COUNTIFS('교직원-입력대장'!$B$2:$B$1001,"2",'교직원-입력대장'!$O$2:$O$1001,"3")</f>
        <v>0</v>
      </c>
      <c r="AE62" s="6">
        <f>COUNTIFS('교직원-입력대장'!$B$2:$B$1001,"2",'교직원-입력대장'!$O$2:$O$1001,"4")</f>
        <v>0</v>
      </c>
      <c r="AF62" s="6">
        <f>COUNTIFS('교직원-입력대장'!$B$2:$B$1001,"2",'교직원-입력대장'!$O$2:$O$1001,"5")</f>
        <v>0</v>
      </c>
      <c r="AG62" s="6">
        <f>COUNTIFS('교직원-입력대장'!$B$2:$B$1001,"2",'교직원-입력대장'!$O$2:$O$1001,"6")</f>
        <v>0</v>
      </c>
      <c r="AH62" s="6" t="s">
        <v>12</v>
      </c>
      <c r="AI62" s="6">
        <f t="shared" ref="AI62" si="25">SUM(AJ62:AO62)</f>
        <v>0</v>
      </c>
      <c r="AJ62" s="6">
        <f>COUNTIFS('교직원-입력대장'!$B$2:$B$1001,"2",'교직원-입력대장'!$P$2:$P$1001,"1")</f>
        <v>0</v>
      </c>
      <c r="AK62" s="6">
        <f>COUNTIFS('교직원-입력대장'!$B$2:$B$1001,"2",'교직원-입력대장'!$P$2:$P$1001,"2")</f>
        <v>0</v>
      </c>
      <c r="AL62" s="6">
        <f>COUNTIFS('교직원-입력대장'!$B$2:$B$1001,"2",'교직원-입력대장'!$P$2:$P$1001,"3")</f>
        <v>0</v>
      </c>
      <c r="AM62" s="6">
        <f>COUNTIFS('교직원-입력대장'!$B$2:$B$1001,"2",'교직원-입력대장'!$P$2:$P$1001,"4")</f>
        <v>0</v>
      </c>
      <c r="AN62" s="6">
        <f>COUNTIFS('교직원-입력대장'!$B$2:$B$1001,"2",'교직원-입력대장'!$P$2:$P$1001,"5")</f>
        <v>0</v>
      </c>
      <c r="AO62" s="6">
        <f>COUNTIFS('교직원-입력대장'!$B$2:$B$1001,"2",'교직원-입력대장'!$P$2:$P$1001,"6")</f>
        <v>0</v>
      </c>
    </row>
    <row r="63" spans="2:41">
      <c r="B63" s="211" t="s">
        <v>173</v>
      </c>
      <c r="C63" s="212"/>
      <c r="D63" s="212"/>
      <c r="E63" s="212"/>
      <c r="F63" s="212"/>
      <c r="G63" s="212"/>
      <c r="H63" s="212"/>
      <c r="I63" s="212"/>
      <c r="J63" s="212"/>
      <c r="K63" s="212"/>
      <c r="L63" s="212"/>
      <c r="M63" s="212"/>
      <c r="N63" s="212"/>
      <c r="O63" s="212"/>
      <c r="P63" s="213"/>
    </row>
    <row r="64" spans="2:41">
      <c r="B64" s="214"/>
      <c r="C64" s="215"/>
      <c r="D64" s="215"/>
      <c r="E64" s="215"/>
      <c r="F64" s="215"/>
      <c r="G64" s="215"/>
      <c r="H64" s="215"/>
      <c r="I64" s="215"/>
      <c r="J64" s="215"/>
      <c r="K64" s="215"/>
      <c r="L64" s="215"/>
      <c r="M64" s="215"/>
      <c r="N64" s="215"/>
      <c r="O64" s="215"/>
      <c r="P64" s="216"/>
    </row>
    <row r="65" spans="2:19" ht="99">
      <c r="B65" s="55" t="s">
        <v>13</v>
      </c>
      <c r="C65" s="3" t="s">
        <v>9</v>
      </c>
      <c r="D65" s="4" t="s">
        <v>26</v>
      </c>
      <c r="E65" s="4" t="s">
        <v>27</v>
      </c>
      <c r="F65" s="4" t="s">
        <v>28</v>
      </c>
      <c r="G65" s="4" t="s">
        <v>29</v>
      </c>
      <c r="H65" s="4" t="s">
        <v>30</v>
      </c>
      <c r="I65" s="11" t="s">
        <v>56</v>
      </c>
      <c r="J65" s="3" t="s">
        <v>13</v>
      </c>
      <c r="K65" s="4" t="s">
        <v>26</v>
      </c>
      <c r="L65" s="4" t="s">
        <v>27</v>
      </c>
      <c r="M65" s="4" t="s">
        <v>28</v>
      </c>
      <c r="N65" s="4" t="s">
        <v>29</v>
      </c>
      <c r="O65" s="4" t="s">
        <v>30</v>
      </c>
      <c r="P65" s="67" t="s">
        <v>23</v>
      </c>
    </row>
    <row r="66" spans="2:19">
      <c r="B66" s="57" t="s">
        <v>22</v>
      </c>
      <c r="C66" s="6">
        <f>SUM(C67:C68)</f>
        <v>41</v>
      </c>
      <c r="D66" s="6">
        <f>SUM(D67:D68)</f>
        <v>0</v>
      </c>
      <c r="E66" s="6">
        <f t="shared" ref="E66:I66" si="26">SUM(E67:E68)</f>
        <v>0</v>
      </c>
      <c r="F66" s="6">
        <f t="shared" si="26"/>
        <v>0</v>
      </c>
      <c r="G66" s="6">
        <f t="shared" si="26"/>
        <v>0</v>
      </c>
      <c r="H66" s="6">
        <f t="shared" si="26"/>
        <v>0</v>
      </c>
      <c r="I66" s="6">
        <f t="shared" si="26"/>
        <v>0</v>
      </c>
      <c r="J66" s="6" t="s">
        <v>22</v>
      </c>
      <c r="K66" s="8">
        <f>D66/$C$66</f>
        <v>0</v>
      </c>
      <c r="L66" s="8">
        <f t="shared" ref="L66:N66" si="27">E66/$C$66</f>
        <v>0</v>
      </c>
      <c r="M66" s="8">
        <f t="shared" si="27"/>
        <v>0</v>
      </c>
      <c r="N66" s="8">
        <f t="shared" si="27"/>
        <v>0</v>
      </c>
      <c r="O66" s="8">
        <f>H66/$C$66</f>
        <v>0</v>
      </c>
      <c r="P66" s="62">
        <f>I66/$C$66</f>
        <v>0</v>
      </c>
    </row>
    <row r="67" spans="2:19">
      <c r="B67" s="57" t="s">
        <v>11</v>
      </c>
      <c r="C67" s="6">
        <v>30</v>
      </c>
      <c r="D67" s="6">
        <f>SUM(D61,L61,T61,AB61,AJ61)</f>
        <v>0</v>
      </c>
      <c r="E67" s="6">
        <f>SUM(E61,M61,U61,AC61,AK61)</f>
        <v>0</v>
      </c>
      <c r="F67" s="6">
        <f t="shared" ref="F67:I67" si="28">SUM(F61,N61,V61,AD61,AL61)</f>
        <v>0</v>
      </c>
      <c r="G67" s="6">
        <f t="shared" si="28"/>
        <v>0</v>
      </c>
      <c r="H67" s="6">
        <f t="shared" si="28"/>
        <v>0</v>
      </c>
      <c r="I67" s="6">
        <f t="shared" si="28"/>
        <v>0</v>
      </c>
      <c r="J67" s="6" t="s">
        <v>11</v>
      </c>
      <c r="K67" s="8">
        <f>D67/$C$67</f>
        <v>0</v>
      </c>
      <c r="L67" s="8">
        <f t="shared" ref="L67:P67" si="29">E67/$C$67</f>
        <v>0</v>
      </c>
      <c r="M67" s="8">
        <f t="shared" si="29"/>
        <v>0</v>
      </c>
      <c r="N67" s="8">
        <f t="shared" si="29"/>
        <v>0</v>
      </c>
      <c r="O67" s="8">
        <f t="shared" si="29"/>
        <v>0</v>
      </c>
      <c r="P67" s="62">
        <f t="shared" si="29"/>
        <v>0</v>
      </c>
    </row>
    <row r="68" spans="2:19" ht="17.25" thickBot="1">
      <c r="B68" s="79" t="s">
        <v>12</v>
      </c>
      <c r="C68" s="59">
        <v>11</v>
      </c>
      <c r="D68" s="59">
        <f>SUM(D62,L62,T62,AB62,AJ62)</f>
        <v>0</v>
      </c>
      <c r="E68" s="59">
        <f>SUM(E62,M62,U62,AC62,AK62)</f>
        <v>0</v>
      </c>
      <c r="F68" s="59">
        <f t="shared" ref="F68" si="30">SUM(F62,N62,V62,AD62,AL62)</f>
        <v>0</v>
      </c>
      <c r="G68" s="59">
        <f t="shared" ref="G68" si="31">SUM(G62,O62,W62,AE62,AM62)</f>
        <v>0</v>
      </c>
      <c r="H68" s="59">
        <f t="shared" ref="H68" si="32">SUM(H62,P62,X62,AF62,AN62)</f>
        <v>0</v>
      </c>
      <c r="I68" s="59">
        <f t="shared" ref="I68" si="33">SUM(I62,Q62,Y62,AG62,AO62)</f>
        <v>0</v>
      </c>
      <c r="J68" s="59" t="s">
        <v>12</v>
      </c>
      <c r="K68" s="63">
        <f>D68/$C$68</f>
        <v>0</v>
      </c>
      <c r="L68" s="63">
        <f t="shared" ref="L68:P68" si="34">E68/$C$68</f>
        <v>0</v>
      </c>
      <c r="M68" s="63">
        <f t="shared" si="34"/>
        <v>0</v>
      </c>
      <c r="N68" s="63">
        <f t="shared" si="34"/>
        <v>0</v>
      </c>
      <c r="O68" s="63">
        <f t="shared" si="34"/>
        <v>0</v>
      </c>
      <c r="P68" s="64">
        <f t="shared" si="34"/>
        <v>0</v>
      </c>
    </row>
    <row r="71" spans="2:19" ht="17.25" thickBot="1">
      <c r="R71" s="2"/>
      <c r="S71" s="2"/>
    </row>
    <row r="72" spans="2:19" ht="16.5" customHeight="1">
      <c r="B72" s="220" t="s">
        <v>172</v>
      </c>
      <c r="C72" s="221"/>
      <c r="D72" s="221"/>
      <c r="E72" s="221"/>
      <c r="F72" s="221"/>
      <c r="G72" s="221"/>
      <c r="H72" s="221"/>
      <c r="I72" s="221"/>
      <c r="J72" s="221"/>
      <c r="K72" s="221"/>
      <c r="L72" s="221"/>
      <c r="M72" s="221"/>
      <c r="N72" s="221"/>
      <c r="O72" s="221"/>
      <c r="P72" s="221"/>
      <c r="Q72" s="222"/>
      <c r="R72" s="29"/>
      <c r="S72" s="2"/>
    </row>
    <row r="73" spans="2:19" ht="16.5" customHeight="1">
      <c r="B73" s="223"/>
      <c r="C73" s="224"/>
      <c r="D73" s="224"/>
      <c r="E73" s="224"/>
      <c r="F73" s="224"/>
      <c r="G73" s="224"/>
      <c r="H73" s="224"/>
      <c r="I73" s="224"/>
      <c r="J73" s="224"/>
      <c r="K73" s="224"/>
      <c r="L73" s="224"/>
      <c r="M73" s="224"/>
      <c r="N73" s="224"/>
      <c r="O73" s="224"/>
      <c r="P73" s="224"/>
      <c r="Q73" s="225"/>
      <c r="R73" s="29"/>
      <c r="S73" s="2"/>
    </row>
    <row r="74" spans="2:19" ht="33">
      <c r="B74" s="55" t="s">
        <v>13</v>
      </c>
      <c r="C74" s="3" t="s">
        <v>9</v>
      </c>
      <c r="D74" s="4" t="s">
        <v>34</v>
      </c>
      <c r="E74" s="4" t="s">
        <v>35</v>
      </c>
      <c r="F74" s="4" t="s">
        <v>36</v>
      </c>
      <c r="G74" s="4" t="s">
        <v>37</v>
      </c>
      <c r="H74" s="4" t="s">
        <v>38</v>
      </c>
      <c r="I74" s="11" t="s">
        <v>23</v>
      </c>
      <c r="J74" s="2"/>
      <c r="K74" s="3" t="s">
        <v>13</v>
      </c>
      <c r="L74" s="4" t="s">
        <v>34</v>
      </c>
      <c r="M74" s="4" t="s">
        <v>35</v>
      </c>
      <c r="N74" s="4" t="s">
        <v>36</v>
      </c>
      <c r="O74" s="4" t="s">
        <v>37</v>
      </c>
      <c r="P74" s="4" t="s">
        <v>38</v>
      </c>
      <c r="Q74" s="67" t="s">
        <v>23</v>
      </c>
      <c r="R74" s="2"/>
      <c r="S74" s="2"/>
    </row>
    <row r="75" spans="2:19">
      <c r="B75" s="57" t="s">
        <v>22</v>
      </c>
      <c r="C75" s="6">
        <f>SUM(C76:C77)</f>
        <v>41</v>
      </c>
      <c r="D75" s="6">
        <f>SUM(D76:D77)</f>
        <v>6</v>
      </c>
      <c r="E75" s="6">
        <f t="shared" ref="E75:I75" si="35">SUM(E76:E77)</f>
        <v>16</v>
      </c>
      <c r="F75" s="6">
        <f t="shared" si="35"/>
        <v>11</v>
      </c>
      <c r="G75" s="6">
        <f t="shared" si="35"/>
        <v>14</v>
      </c>
      <c r="H75" s="6">
        <f t="shared" si="35"/>
        <v>1</v>
      </c>
      <c r="I75" s="6">
        <f t="shared" si="35"/>
        <v>4</v>
      </c>
      <c r="J75" s="2"/>
      <c r="K75" s="6" t="s">
        <v>22</v>
      </c>
      <c r="L75" s="8">
        <f t="shared" ref="L75:Q75" si="36">D75/$C$75</f>
        <v>0.14634146341463414</v>
      </c>
      <c r="M75" s="8">
        <f t="shared" si="36"/>
        <v>0.3902439024390244</v>
      </c>
      <c r="N75" s="8">
        <f t="shared" si="36"/>
        <v>0.26829268292682928</v>
      </c>
      <c r="O75" s="8">
        <f t="shared" si="36"/>
        <v>0.34146341463414637</v>
      </c>
      <c r="P75" s="8">
        <f t="shared" si="36"/>
        <v>2.4390243902439025E-2</v>
      </c>
      <c r="Q75" s="62">
        <f t="shared" si="36"/>
        <v>9.7560975609756101E-2</v>
      </c>
    </row>
    <row r="76" spans="2:19">
      <c r="B76" s="57" t="s">
        <v>11</v>
      </c>
      <c r="C76" s="6">
        <v>30</v>
      </c>
      <c r="D76" s="6">
        <v>4</v>
      </c>
      <c r="E76" s="6">
        <v>11</v>
      </c>
      <c r="F76" s="6">
        <v>6</v>
      </c>
      <c r="G76" s="6">
        <v>9</v>
      </c>
      <c r="H76" s="6">
        <v>1</v>
      </c>
      <c r="I76" s="6">
        <v>3</v>
      </c>
      <c r="J76" s="2"/>
      <c r="K76" s="6" t="s">
        <v>11</v>
      </c>
      <c r="L76" s="8">
        <f t="shared" ref="L76:Q76" si="37">D76/$C$76</f>
        <v>0.13333333333333333</v>
      </c>
      <c r="M76" s="8">
        <f t="shared" si="37"/>
        <v>0.36666666666666664</v>
      </c>
      <c r="N76" s="8">
        <f t="shared" si="37"/>
        <v>0.2</v>
      </c>
      <c r="O76" s="8">
        <f t="shared" si="37"/>
        <v>0.3</v>
      </c>
      <c r="P76" s="8">
        <f t="shared" si="37"/>
        <v>3.3333333333333333E-2</v>
      </c>
      <c r="Q76" s="62">
        <f t="shared" si="37"/>
        <v>0.1</v>
      </c>
    </row>
    <row r="77" spans="2:19" ht="17.25" thickBot="1">
      <c r="B77" s="79" t="s">
        <v>12</v>
      </c>
      <c r="C77" s="59">
        <v>11</v>
      </c>
      <c r="D77" s="59">
        <v>2</v>
      </c>
      <c r="E77" s="59">
        <v>5</v>
      </c>
      <c r="F77" s="59">
        <v>5</v>
      </c>
      <c r="G77" s="59">
        <v>5</v>
      </c>
      <c r="H77" s="59">
        <v>0</v>
      </c>
      <c r="I77" s="59">
        <v>1</v>
      </c>
      <c r="J77" s="80"/>
      <c r="K77" s="59" t="s">
        <v>12</v>
      </c>
      <c r="L77" s="63">
        <f t="shared" ref="L77:Q77" si="38">D77/$C$77</f>
        <v>0.18181818181818182</v>
      </c>
      <c r="M77" s="63">
        <f t="shared" si="38"/>
        <v>0.45454545454545453</v>
      </c>
      <c r="N77" s="63">
        <f t="shared" si="38"/>
        <v>0.45454545454545453</v>
      </c>
      <c r="O77" s="63">
        <f t="shared" si="38"/>
        <v>0.45454545454545453</v>
      </c>
      <c r="P77" s="63">
        <f t="shared" si="38"/>
        <v>0</v>
      </c>
      <c r="Q77" s="64">
        <f t="shared" si="38"/>
        <v>9.0909090909090912E-2</v>
      </c>
    </row>
    <row r="78" spans="2:19">
      <c r="B78" s="17"/>
      <c r="C78" s="17"/>
      <c r="D78" s="17"/>
      <c r="E78" s="17"/>
      <c r="F78" s="17"/>
      <c r="G78" s="17"/>
      <c r="H78" s="17"/>
      <c r="I78" s="17"/>
      <c r="L78" s="17"/>
      <c r="M78" s="15"/>
      <c r="N78" s="15"/>
      <c r="O78" s="15"/>
      <c r="P78" s="15"/>
      <c r="Q78" s="15"/>
      <c r="R78" s="15"/>
    </row>
    <row r="79" spans="2:19">
      <c r="B79" s="17"/>
      <c r="C79" s="17"/>
      <c r="D79" s="17"/>
      <c r="E79" s="17"/>
      <c r="F79" s="17"/>
      <c r="G79" s="17"/>
      <c r="H79" s="17"/>
      <c r="I79" s="17"/>
      <c r="L79" s="17"/>
      <c r="M79" s="15"/>
      <c r="N79" s="15"/>
      <c r="O79" s="15"/>
      <c r="P79" s="15"/>
      <c r="Q79" s="15"/>
      <c r="R79" s="15"/>
    </row>
    <row r="80" spans="2:19">
      <c r="B80" s="17"/>
      <c r="C80" s="17"/>
      <c r="D80" s="17"/>
      <c r="E80" s="17"/>
      <c r="F80" s="17"/>
      <c r="G80" s="17"/>
      <c r="H80" s="17"/>
      <c r="I80" s="17"/>
      <c r="L80" s="17"/>
      <c r="M80" s="15"/>
      <c r="N80" s="15"/>
      <c r="O80" s="15"/>
      <c r="P80" s="15"/>
      <c r="Q80" s="15"/>
      <c r="R80" s="15"/>
    </row>
    <row r="81" spans="2:18">
      <c r="B81" s="17"/>
      <c r="C81" s="17"/>
      <c r="D81" s="17"/>
      <c r="E81" s="17"/>
      <c r="F81" s="17"/>
      <c r="G81" s="17"/>
      <c r="H81" s="17"/>
      <c r="I81" s="17"/>
      <c r="L81" s="17"/>
      <c r="M81" s="15"/>
      <c r="N81" s="15"/>
      <c r="O81" s="15"/>
      <c r="P81" s="15"/>
      <c r="Q81" s="15"/>
      <c r="R81" s="15"/>
    </row>
    <row r="82" spans="2:18">
      <c r="B82" s="17"/>
      <c r="C82" s="17"/>
      <c r="D82" s="17"/>
      <c r="E82" s="17"/>
      <c r="F82" s="17"/>
      <c r="G82" s="17"/>
      <c r="H82" s="17"/>
      <c r="I82" s="17"/>
      <c r="L82" s="17"/>
      <c r="M82" s="15"/>
      <c r="N82" s="15"/>
      <c r="O82" s="15"/>
      <c r="P82" s="15"/>
      <c r="Q82" s="15"/>
      <c r="R82" s="15"/>
    </row>
    <row r="85" spans="2:18" ht="17.25" thickBot="1"/>
    <row r="86" spans="2:18">
      <c r="B86" s="211" t="s">
        <v>86</v>
      </c>
      <c r="C86" s="212"/>
      <c r="D86" s="212"/>
      <c r="E86" s="212"/>
      <c r="F86" s="212"/>
      <c r="G86" s="212"/>
      <c r="H86" s="212"/>
      <c r="I86" s="212"/>
      <c r="J86" s="212"/>
      <c r="K86" s="212"/>
      <c r="L86" s="213"/>
    </row>
    <row r="87" spans="2:18">
      <c r="B87" s="214"/>
      <c r="C87" s="215"/>
      <c r="D87" s="215"/>
      <c r="E87" s="215"/>
      <c r="F87" s="215"/>
      <c r="G87" s="215"/>
      <c r="H87" s="215"/>
      <c r="I87" s="215"/>
      <c r="J87" s="215"/>
      <c r="K87" s="215"/>
      <c r="L87" s="216"/>
    </row>
    <row r="88" spans="2:18" ht="66">
      <c r="B88" s="55" t="s">
        <v>13</v>
      </c>
      <c r="C88" s="3" t="s">
        <v>9</v>
      </c>
      <c r="D88" s="4" t="s">
        <v>117</v>
      </c>
      <c r="E88" s="4" t="s">
        <v>116</v>
      </c>
      <c r="F88" s="4" t="s">
        <v>3</v>
      </c>
      <c r="G88" s="4" t="s">
        <v>4</v>
      </c>
      <c r="H88" s="4" t="s">
        <v>115</v>
      </c>
      <c r="I88" s="4" t="s">
        <v>114</v>
      </c>
      <c r="J88" s="4" t="s">
        <v>6</v>
      </c>
      <c r="K88" s="3" t="s">
        <v>7</v>
      </c>
      <c r="L88" s="56" t="s">
        <v>8</v>
      </c>
    </row>
    <row r="89" spans="2:18">
      <c r="B89" s="57" t="s">
        <v>10</v>
      </c>
      <c r="C89" s="6">
        <f>C90+C91</f>
        <v>41</v>
      </c>
      <c r="D89" s="6">
        <f>(COUNTIF('교직원-입력대장'!$S$2:$S$1001,"5")/C89)*100</f>
        <v>0</v>
      </c>
      <c r="E89" s="6">
        <f>E90+E91</f>
        <v>1</v>
      </c>
      <c r="F89" s="6">
        <f>D89+E89</f>
        <v>1</v>
      </c>
      <c r="G89" s="6">
        <f>G90+G91</f>
        <v>9</v>
      </c>
      <c r="H89" s="6">
        <f>H90+H91</f>
        <v>3</v>
      </c>
      <c r="I89" s="6">
        <f>I90+I91</f>
        <v>37</v>
      </c>
      <c r="J89" s="6">
        <f>I89+H89</f>
        <v>40</v>
      </c>
      <c r="K89" s="6">
        <f>(((C89*D89%)+((C89*E89%)*1.25)+((C89*G89%)*2.5)+((C89*H89%)*3.75)+((C89*I89%)*5)))/C89</f>
        <v>2.1999999999999997</v>
      </c>
      <c r="L89" s="65">
        <f>(K89/5)*100</f>
        <v>43.999999999999993</v>
      </c>
    </row>
    <row r="90" spans="2:18">
      <c r="B90" s="57" t="s">
        <v>11</v>
      </c>
      <c r="C90" s="6">
        <v>30</v>
      </c>
      <c r="D90" s="6">
        <f>(COUNTIFS('교직원-입력대장'!$B$2:$B$1001,"1",'교직원-입력대장'!$S$2:$S$1001,"5")/C90)*100</f>
        <v>0</v>
      </c>
      <c r="E90" s="6">
        <v>1</v>
      </c>
      <c r="F90" s="6">
        <f>D90+E90</f>
        <v>1</v>
      </c>
      <c r="G90" s="6">
        <v>3</v>
      </c>
      <c r="H90" s="6">
        <v>0</v>
      </c>
      <c r="I90" s="6">
        <v>28</v>
      </c>
      <c r="J90" s="6">
        <f>I90+H90</f>
        <v>28</v>
      </c>
      <c r="K90" s="6">
        <f>(((C90*D90%)+((C90*E90%)*1.25)+((C90*G90%)*2.5)+((C90*H90%)*3.75)+((C90*I90%)*5)))/C90</f>
        <v>1.4875</v>
      </c>
      <c r="L90" s="65">
        <f>(K90/5)*100</f>
        <v>29.75</v>
      </c>
    </row>
    <row r="91" spans="2:18" ht="17.25" thickBot="1">
      <c r="B91" s="79" t="s">
        <v>12</v>
      </c>
      <c r="C91" s="59">
        <v>11</v>
      </c>
      <c r="D91" s="59">
        <f>(COUNTIFS('교직원-입력대장'!$B$2:$B$1001,"2",'교직원-입력대장'!$S$2:$S$1001,"5")/C91)*100</f>
        <v>0</v>
      </c>
      <c r="E91" s="59">
        <f>(COUNTIFS('교직원-입력대장'!$B$2:$B$1001,"2",'교직원-입력대장'!$S$2:$S$1001,"4")/C91)*100</f>
        <v>0</v>
      </c>
      <c r="F91" s="59">
        <f>D91+E91</f>
        <v>0</v>
      </c>
      <c r="G91" s="59">
        <v>6</v>
      </c>
      <c r="H91" s="59">
        <v>3</v>
      </c>
      <c r="I91" s="59">
        <v>9</v>
      </c>
      <c r="J91" s="59">
        <f>I91+H91</f>
        <v>12</v>
      </c>
      <c r="K91" s="59">
        <f>(((C91*D91%)+((C91*E91%)*1.25)+((C91*G91%)*2.5)+((C91*H91%)*3.75)+((C91*I91%)*5)))/C91</f>
        <v>0.71250000000000002</v>
      </c>
      <c r="L91" s="66">
        <f>(K91/5)*100</f>
        <v>14.250000000000002</v>
      </c>
    </row>
    <row r="93" spans="2:18" ht="49.5" hidden="1">
      <c r="B93" s="3" t="s">
        <v>13</v>
      </c>
      <c r="C93" s="4" t="s">
        <v>90</v>
      </c>
      <c r="D93" s="4" t="s">
        <v>91</v>
      </c>
      <c r="E93" s="4" t="s">
        <v>4</v>
      </c>
      <c r="F93" s="4" t="s">
        <v>14</v>
      </c>
      <c r="G93" s="4" t="s">
        <v>5</v>
      </c>
      <c r="I93" s="3" t="s">
        <v>13</v>
      </c>
      <c r="J93" s="4" t="s">
        <v>90</v>
      </c>
      <c r="K93" s="4" t="s">
        <v>91</v>
      </c>
      <c r="L93" s="4" t="s">
        <v>4</v>
      </c>
      <c r="M93" s="4" t="s">
        <v>14</v>
      </c>
      <c r="N93" s="4" t="s">
        <v>5</v>
      </c>
    </row>
    <row r="94" spans="2:18" hidden="1">
      <c r="B94" s="6" t="s">
        <v>10</v>
      </c>
      <c r="C94" s="6">
        <f>COUNTIF('교직원-입력대장'!$S$2:$S$1001,"5")</f>
        <v>0</v>
      </c>
      <c r="D94" s="6">
        <f>COUNTIF('교직원-입력대장'!$S$2:$S$1001,"4")</f>
        <v>0</v>
      </c>
      <c r="E94" s="6">
        <f>COUNTIF('교직원-입력대장'!$S$2:$S$1001,"3")</f>
        <v>0</v>
      </c>
      <c r="F94" s="6">
        <f>COUNTIF('교직원-입력대장'!$S$2:$S$1001,"2")</f>
        <v>0</v>
      </c>
      <c r="G94" s="6">
        <f>COUNTIF('교직원-입력대장'!$S$2:$S$1001,"1")</f>
        <v>0</v>
      </c>
      <c r="I94" s="6" t="s">
        <v>10</v>
      </c>
      <c r="J94" s="8">
        <f>C94/$C$48</f>
        <v>0</v>
      </c>
      <c r="K94" s="8">
        <f t="shared" ref="K94" si="39">D94/$C$48</f>
        <v>0</v>
      </c>
      <c r="L94" s="8">
        <f t="shared" ref="L94" si="40">E94/$C$48</f>
        <v>0</v>
      </c>
      <c r="M94" s="8">
        <f t="shared" ref="M94" si="41">F94/$C$48</f>
        <v>0</v>
      </c>
      <c r="N94" s="8">
        <f t="shared" ref="N94" si="42">G94/$C$48</f>
        <v>0</v>
      </c>
    </row>
    <row r="95" spans="2:18" hidden="1">
      <c r="B95" s="6" t="s">
        <v>11</v>
      </c>
      <c r="C95" s="6">
        <f>(COUNTIFS('교직원-입력대장'!$B$2:$B$1001,"1",'교직원-입력대장'!$S$2:$S$1001,"5"))</f>
        <v>0</v>
      </c>
      <c r="D95" s="6">
        <f>(COUNTIFS('교직원-입력대장'!$B$2:$B$1001,"1",'교직원-입력대장'!$S$2:$S$1001,"4"))</f>
        <v>0</v>
      </c>
      <c r="E95" s="6">
        <f>(COUNTIFS('교직원-입력대장'!$B$2:$B$1001,"1",'교직원-입력대장'!$S$2:$S$1001,"3"))</f>
        <v>0</v>
      </c>
      <c r="F95" s="6">
        <f>(COUNTIFS('교직원-입력대장'!$B$2:$B$1001,"1",'교직원-입력대장'!$S$2:$S$1001,"2"))</f>
        <v>0</v>
      </c>
      <c r="G95" s="6">
        <f>(COUNTIFS('교직원-입력대장'!$B$2:$B$1001,"1",'교직원-입력대장'!$S$2:$S$1001,"1"))</f>
        <v>0</v>
      </c>
      <c r="I95" s="6" t="s">
        <v>11</v>
      </c>
      <c r="J95" s="8">
        <f>C95/$C$49</f>
        <v>0</v>
      </c>
      <c r="K95" s="8">
        <f t="shared" ref="K95" si="43">D95/$C$49</f>
        <v>0</v>
      </c>
      <c r="L95" s="8">
        <f t="shared" ref="L95" si="44">E95/$C$49</f>
        <v>0</v>
      </c>
      <c r="M95" s="8">
        <f t="shared" ref="M95" si="45">F95/$C$49</f>
        <v>0</v>
      </c>
      <c r="N95" s="8">
        <f t="shared" ref="N95" si="46">G95/$C$49</f>
        <v>0</v>
      </c>
    </row>
    <row r="96" spans="2:18" hidden="1">
      <c r="B96" s="6" t="s">
        <v>12</v>
      </c>
      <c r="C96" s="6">
        <f>(COUNTIFS('교직원-입력대장'!$B$2:$B$1001,"2",'교직원-입력대장'!$S$2:$S$1001,"5"))</f>
        <v>0</v>
      </c>
      <c r="D96" s="6">
        <f>(COUNTIFS('교직원-입력대장'!$B$2:$B$1001,"2",'교직원-입력대장'!$S$2:$S$1001,"4"))</f>
        <v>0</v>
      </c>
      <c r="E96" s="6">
        <f>(COUNTIFS('교직원-입력대장'!$B$2:$B$1001,"2",'교직원-입력대장'!$S$2:$S$1001,"3"))</f>
        <v>0</v>
      </c>
      <c r="F96" s="6">
        <f>(COUNTIFS('교직원-입력대장'!$B$2:$B$1001,"2",'교직원-입력대장'!$S$2:$S$1001,"2"))</f>
        <v>0</v>
      </c>
      <c r="G96" s="6">
        <f>(COUNTIFS('교직원-입력대장'!$B$2:$B$1001,"2",'교직원-입력대장'!$S$2:$S$1001,"1"))</f>
        <v>0</v>
      </c>
      <c r="I96" s="6" t="s">
        <v>12</v>
      </c>
      <c r="J96" s="8">
        <f>C96/$C$50</f>
        <v>0</v>
      </c>
      <c r="K96" s="8">
        <f t="shared" ref="K96" si="47">D96/$C$50</f>
        <v>0</v>
      </c>
      <c r="L96" s="8">
        <f t="shared" ref="L96" si="48">E96/$C$50</f>
        <v>0</v>
      </c>
      <c r="M96" s="8">
        <f t="shared" ref="M96" si="49">F96/$C$50</f>
        <v>0</v>
      </c>
      <c r="N96" s="8">
        <f t="shared" ref="N96" si="50">G96/$C$50</f>
        <v>0</v>
      </c>
    </row>
  </sheetData>
  <mergeCells count="18">
    <mergeCell ref="B14:O15"/>
    <mergeCell ref="B2:L3"/>
    <mergeCell ref="Z59:AG59"/>
    <mergeCell ref="AH59:AO59"/>
    <mergeCell ref="R33:Y33"/>
    <mergeCell ref="Z33:AG33"/>
    <mergeCell ref="AH33:AO33"/>
    <mergeCell ref="B59:I59"/>
    <mergeCell ref="J59:Q59"/>
    <mergeCell ref="R59:Y59"/>
    <mergeCell ref="B86:L87"/>
    <mergeCell ref="B63:P64"/>
    <mergeCell ref="B45:L46"/>
    <mergeCell ref="B38:Q39"/>
    <mergeCell ref="B21:L22"/>
    <mergeCell ref="B33:I33"/>
    <mergeCell ref="J33:Q33"/>
    <mergeCell ref="B72:Q73"/>
  </mergeCells>
  <phoneticPr fontId="6" type="noConversion"/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7</vt:i4>
      </vt:variant>
    </vt:vector>
  </HeadingPairs>
  <TitlesOfParts>
    <vt:vector size="7" baseType="lpstr">
      <vt:lpstr>학생-입력대장</vt:lpstr>
      <vt:lpstr>학생-점수 및 그래프</vt:lpstr>
      <vt:lpstr>만족도결과조치사항</vt:lpstr>
      <vt:lpstr>학부모-입력대장</vt:lpstr>
      <vt:lpstr>학부모-점수 및 그래프</vt:lpstr>
      <vt:lpstr>교직원-입력대장</vt:lpstr>
      <vt:lpstr>교직원-점수 및 그래프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2022-06-22T01:52:55Z</dcterms:modified>
</cp:coreProperties>
</file>